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rhard\LSA_2050\DATA\Software\TestData\"/>
    </mc:Choice>
  </mc:AlternateContent>
  <xr:revisionPtr revIDLastSave="0" documentId="13_ncr:1_{99E069D9-0F56-4E4B-A878-F0794872498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easure" sheetId="1" r:id="rId1"/>
    <sheet name="SAT Chart" sheetId="2" r:id="rId2"/>
  </sheets>
  <definedNames>
    <definedName name="CoeffNmolC" localSheetId="0">Measure!$AE$4</definedName>
    <definedName name="CoeffNmolL" localSheetId="0">Measure!$AE$3</definedName>
    <definedName name="CoeffNmolQ" localSheetId="0">Measure!$AE$2</definedName>
    <definedName name="CoeffUgC" localSheetId="0">Measure!$AF$4</definedName>
    <definedName name="CoeffUgL" localSheetId="0">Measure!$AF$3</definedName>
    <definedName name="CoeffUgQ" localSheetId="0">Measure!$AF$2</definedName>
    <definedName name="Offset310" localSheetId="0">Measure!$H$2</definedName>
    <definedName name="Offset365" localSheetId="0">Measure!$I$2</definedName>
    <definedName name="Offset450" localSheetId="0">Measure!$J$2</definedName>
    <definedName name="Offset530" localSheetId="0">Measure!$K$2</definedName>
    <definedName name="Offset615" localSheetId="0">Measure!$L$2</definedName>
    <definedName name="Offset700" localSheetId="0">Measure!$Z$2</definedName>
    <definedName name="Offset770" localSheetId="0">Measure!$AA$2</definedName>
    <definedName name="OffsetFm" localSheetId="0">Measure!$E$2</definedName>
    <definedName name="OffsetFo" localSheetId="0">Measure!$D$2</definedName>
    <definedName name="Reference310" localSheetId="0">Measure!$T$3</definedName>
    <definedName name="Reference365" localSheetId="0">Measure!$U$3</definedName>
    <definedName name="Reference450" localSheetId="0">Measure!$V$3</definedName>
    <definedName name="Reference530" localSheetId="0">Measure!$W$3</definedName>
    <definedName name="Reference700" localSheetId="0">Measure!$Z$3</definedName>
    <definedName name="Reference770" localSheetId="0">Measure!$AA$3</definedName>
    <definedName name="StandardF310" localSheetId="0">Measure!$M$3</definedName>
    <definedName name="StandardF365" localSheetId="0">Measure!$N$3</definedName>
    <definedName name="StandardF450" localSheetId="0">Measure!$O$3</definedName>
    <definedName name="StandardF530" localSheetId="0">Measure!$P$3</definedName>
    <definedName name="StandardF615" localSheetId="0">Measure!$Q$3</definedName>
    <definedName name="StandardI310" localSheetId="0">Measure!$H$3</definedName>
    <definedName name="StandardI365" localSheetId="0">Measure!$I$3</definedName>
    <definedName name="StandardI450" localSheetId="0">Measure!$J$3</definedName>
    <definedName name="StandardI530" localSheetId="0">Measure!$K$3</definedName>
    <definedName name="StandardI615" localSheetId="0">Measure!$L$3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14" i="1" l="1"/>
  <c r="AB14" i="1"/>
  <c r="AC14" i="1" s="1"/>
  <c r="R14" i="1"/>
  <c r="Q14" i="1"/>
  <c r="P14" i="1"/>
  <c r="O14" i="1"/>
  <c r="N14" i="1"/>
  <c r="M14" i="1"/>
  <c r="G14" i="1"/>
  <c r="F14" i="1"/>
  <c r="AR13" i="1"/>
  <c r="AC13" i="1"/>
  <c r="AF13" i="1" s="1"/>
  <c r="AB13" i="1"/>
  <c r="R13" i="1"/>
  <c r="Q13" i="1"/>
  <c r="P13" i="1"/>
  <c r="W13" i="1" s="1"/>
  <c r="Y13" i="1" s="1"/>
  <c r="O13" i="1"/>
  <c r="V13" i="1" s="1"/>
  <c r="N13" i="1"/>
  <c r="U13" i="1" s="1"/>
  <c r="X13" i="1" s="1"/>
  <c r="M13" i="1"/>
  <c r="T13" i="1" s="1"/>
  <c r="G13" i="1"/>
  <c r="F13" i="1"/>
  <c r="AR12" i="1"/>
  <c r="AB12" i="1"/>
  <c r="AC12" i="1" s="1"/>
  <c r="W12" i="1"/>
  <c r="Y12" i="1" s="1"/>
  <c r="Q12" i="1"/>
  <c r="V12" i="1" s="1"/>
  <c r="P12" i="1"/>
  <c r="O12" i="1"/>
  <c r="N12" i="1"/>
  <c r="U12" i="1" s="1"/>
  <c r="X12" i="1" s="1"/>
  <c r="M12" i="1"/>
  <c r="T12" i="1" s="1"/>
  <c r="G12" i="1"/>
  <c r="F12" i="1"/>
  <c r="R12" i="1" s="1"/>
  <c r="AR11" i="1"/>
  <c r="AB11" i="1"/>
  <c r="AC11" i="1" s="1"/>
  <c r="R11" i="1"/>
  <c r="Q11" i="1"/>
  <c r="P11" i="1"/>
  <c r="O11" i="1"/>
  <c r="N11" i="1"/>
  <c r="M11" i="1"/>
  <c r="G11" i="1"/>
  <c r="F11" i="1"/>
  <c r="AR10" i="1"/>
  <c r="AC10" i="1"/>
  <c r="AE10" i="1" s="1"/>
  <c r="AB10" i="1"/>
  <c r="R10" i="1"/>
  <c r="Q10" i="1"/>
  <c r="P10" i="1"/>
  <c r="W10" i="1" s="1"/>
  <c r="Y10" i="1" s="1"/>
  <c r="O10" i="1"/>
  <c r="V10" i="1" s="1"/>
  <c r="N10" i="1"/>
  <c r="U10" i="1" s="1"/>
  <c r="X10" i="1" s="1"/>
  <c r="M10" i="1"/>
  <c r="T10" i="1" s="1"/>
  <c r="G10" i="1"/>
  <c r="F10" i="1"/>
  <c r="AR9" i="1"/>
  <c r="AB9" i="1"/>
  <c r="AC9" i="1" s="1"/>
  <c r="W9" i="1"/>
  <c r="Y9" i="1" s="1"/>
  <c r="Q9" i="1"/>
  <c r="V9" i="1" s="1"/>
  <c r="P9" i="1"/>
  <c r="O9" i="1"/>
  <c r="N9" i="1"/>
  <c r="U9" i="1" s="1"/>
  <c r="X9" i="1" s="1"/>
  <c r="M9" i="1"/>
  <c r="T9" i="1" s="1"/>
  <c r="G9" i="1"/>
  <c r="F9" i="1"/>
  <c r="R9" i="1" s="1"/>
  <c r="AR8" i="1"/>
  <c r="AB8" i="1"/>
  <c r="AC8" i="1" s="1"/>
  <c r="R8" i="1"/>
  <c r="Q8" i="1"/>
  <c r="P8" i="1"/>
  <c r="O8" i="1"/>
  <c r="N8" i="1"/>
  <c r="M8" i="1"/>
  <c r="G8" i="1"/>
  <c r="F8" i="1"/>
  <c r="AR7" i="1"/>
  <c r="AC7" i="1"/>
  <c r="AF7" i="1" s="1"/>
  <c r="AB7" i="1"/>
  <c r="R7" i="1"/>
  <c r="Q7" i="1"/>
  <c r="P7" i="1"/>
  <c r="W7" i="1" s="1"/>
  <c r="Y7" i="1" s="1"/>
  <c r="O7" i="1"/>
  <c r="V7" i="1" s="1"/>
  <c r="N7" i="1"/>
  <c r="U7" i="1" s="1"/>
  <c r="X7" i="1" s="1"/>
  <c r="AG7" i="1" s="1"/>
  <c r="M7" i="1"/>
  <c r="T7" i="1" s="1"/>
  <c r="G7" i="1"/>
  <c r="F7" i="1"/>
  <c r="AR6" i="1"/>
  <c r="AB6" i="1"/>
  <c r="AC6" i="1" s="1"/>
  <c r="W6" i="1"/>
  <c r="Y6" i="1" s="1"/>
  <c r="Q6" i="1"/>
  <c r="V6" i="1" s="1"/>
  <c r="P6" i="1"/>
  <c r="O6" i="1"/>
  <c r="N6" i="1"/>
  <c r="U6" i="1" s="1"/>
  <c r="X6" i="1" s="1"/>
  <c r="M6" i="1"/>
  <c r="T6" i="1" s="1"/>
  <c r="G6" i="1"/>
  <c r="F6" i="1"/>
  <c r="R6" i="1" s="1"/>
  <c r="AR5" i="1"/>
  <c r="AB5" i="1"/>
  <c r="AC5" i="1" s="1"/>
  <c r="R5" i="1"/>
  <c r="Q5" i="1"/>
  <c r="P5" i="1"/>
  <c r="O5" i="1"/>
  <c r="N5" i="1"/>
  <c r="M5" i="1"/>
  <c r="G5" i="1"/>
  <c r="F5" i="1"/>
  <c r="Q3" i="1"/>
  <c r="P3" i="1"/>
  <c r="W14" i="1" s="1"/>
  <c r="Y14" i="1" s="1"/>
  <c r="O3" i="1"/>
  <c r="V5" i="1" s="1"/>
  <c r="N3" i="1"/>
  <c r="U14" i="1" s="1"/>
  <c r="X14" i="1" s="1"/>
  <c r="M3" i="1"/>
  <c r="T14" i="1" s="1"/>
  <c r="AF5" i="1" l="1"/>
  <c r="AE5" i="1"/>
  <c r="AF11" i="1"/>
  <c r="AE11" i="1"/>
  <c r="AG13" i="1"/>
  <c r="AF8" i="1"/>
  <c r="AE8" i="1"/>
  <c r="AG14" i="1"/>
  <c r="AG9" i="1"/>
  <c r="AF12" i="1"/>
  <c r="AG12" i="1" s="1"/>
  <c r="AE12" i="1"/>
  <c r="AG6" i="1"/>
  <c r="AF9" i="1"/>
  <c r="AE9" i="1"/>
  <c r="AF14" i="1"/>
  <c r="AE14" i="1"/>
  <c r="AF6" i="1"/>
  <c r="AE6" i="1"/>
  <c r="T5" i="1"/>
  <c r="AE7" i="1"/>
  <c r="U8" i="1"/>
  <c r="X8" i="1" s="1"/>
  <c r="AG8" i="1" s="1"/>
  <c r="AF10" i="1"/>
  <c r="AG10" i="1" s="1"/>
  <c r="V8" i="1"/>
  <c r="V14" i="1"/>
  <c r="W5" i="1"/>
  <c r="Y5" i="1" s="1"/>
  <c r="W8" i="1"/>
  <c r="Y8" i="1" s="1"/>
  <c r="W11" i="1"/>
  <c r="Y11" i="1" s="1"/>
  <c r="T8" i="1"/>
  <c r="AE13" i="1"/>
  <c r="U5" i="1"/>
  <c r="X5" i="1" s="1"/>
  <c r="AG5" i="1" s="1"/>
  <c r="U11" i="1"/>
  <c r="X11" i="1" s="1"/>
  <c r="AG11" i="1" s="1"/>
  <c r="V11" i="1"/>
  <c r="T11" i="1"/>
</calcChain>
</file>

<file path=xl/sharedStrings.xml><?xml version="1.0" encoding="utf-8"?>
<sst xmlns="http://schemas.openxmlformats.org/spreadsheetml/2006/main" count="62" uniqueCount="51">
  <si>
    <t>Date</t>
  </si>
  <si>
    <t>Time</t>
  </si>
  <si>
    <t>Type</t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</si>
  <si>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Fo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</si>
  <si>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Fm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</si>
  <si>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o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</si>
  <si>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</si>
  <si>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</si>
  <si>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</si>
  <si>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</si>
  <si>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</si>
  <si>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</si>
  <si>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</si>
  <si>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</si>
  <si>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</si>
  <si>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</si>
  <si>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</si>
  <si>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>/F</t>
    </r>
    <r>
      <rPr>
        <b/>
        <vertAlign val="subscript"/>
        <sz val="11"/>
        <color theme="1"/>
        <rFont val="Calibri"/>
        <family val="2"/>
        <scheme val="minor"/>
      </rPr>
      <t>M</t>
    </r>
  </si>
  <si>
    <t>MesRef</t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</si>
  <si>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</si>
  <si>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</si>
  <si>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</si>
  <si>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</si>
  <si>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FLAV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</si>
  <si>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ANTH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</si>
  <si>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700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</si>
  <si>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770</t>
    </r>
  </si>
  <si>
    <t>Transmittance</t>
  </si>
  <si>
    <t>Absorbance</t>
  </si>
  <si>
    <t>Model</t>
  </si>
  <si>
    <r>
      <rPr>
        <b/>
        <sz val="11"/>
        <color theme="1"/>
        <rFont val="Calibri"/>
        <family val="2"/>
        <scheme val="minor"/>
      </rPr>
      <t>nmol/cm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</si>
  <si>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b/>
        <sz val="11"/>
        <color theme="1"/>
        <rFont val="Calibri"/>
        <family val="2"/>
        <scheme val="minor"/>
      </rPr>
      <t>µg/cm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</si>
  <si>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NBI</t>
  </si>
  <si>
    <t>Satellite #</t>
  </si>
  <si>
    <t>DoP</t>
  </si>
  <si>
    <t>Latitude</t>
  </si>
  <si>
    <t>Longitude</t>
  </si>
  <si>
    <t>Height</t>
  </si>
  <si>
    <t>Leaf Az.</t>
  </si>
  <si>
    <t>Leaf Sl.</t>
  </si>
  <si>
    <t>Sun Az.</t>
  </si>
  <si>
    <t>Sun Elev.</t>
  </si>
  <si>
    <t>AoI</t>
  </si>
  <si>
    <t>Incidence</t>
  </si>
  <si>
    <t>Offset</t>
  </si>
  <si>
    <t>Reference</t>
  </si>
  <si>
    <t>Sedum telephium upper side</t>
  </si>
  <si>
    <t>C3 Coeff Q</t>
  </si>
  <si>
    <t>C3 Coeff L</t>
  </si>
  <si>
    <t>C3 Coeff C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</si>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</sst>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yy\-mm\-dd"/>
    <numFmt numFmtId="166" formatCode="0.0"/>
    <numFmt numFmtId="167" formatCode="0.000000"/>
    <numFmt numFmtId="168" formatCode="0\ &quot;m&quot;"/>
    <numFmt numFmtId="169" formatCode="0\ &quot;°&quot;"/>
    <numFmt numFmtId="170" formatCode="0.0\ &quot;%&quot;"/>
    <numFmt numFmtId="171" formatCode="0\ &quot;ms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21" fontId="0" fillId="0" borderId="0" xfId="0" applyNumberFormat="1"/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66974386822334E-2"/>
          <c:y val="5.0925925925925923E-2"/>
          <c:w val="0.80210334532925642"/>
          <c:h val="0.7629687955672208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Chart'!$D$2:$BA$2</c:f>
              <c:numCache>
                <c:formatCode>General</c:formatCode>
                <c:ptCount val="5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B1-4FF3-BC05-B742A71E36A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Chart'!$D$3:$BA$3</c:f>
              <c:numCache>
                <c:formatCode>General</c:formatCode>
                <c:ptCount val="5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B1-4FF3-BC05-B742A71E36A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Chart'!$D$4:$BA$4</c:f>
              <c:numCache>
                <c:formatCode>General</c:formatCode>
                <c:ptCount val="5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B1-4FF3-BC05-B742A71E36A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Chart'!$D$5:$BA$5</c:f>
              <c:numCache>
                <c:formatCode>0</c:formatCode>
                <c:ptCount val="50"/>
                <c:pt idx="0">
                  <c:v>259</c:v>
                </c:pt>
                <c:pt idx="1">
                  <c:v>259</c:v>
                </c:pt>
                <c:pt idx="2">
                  <c:v>259</c:v>
                </c:pt>
                <c:pt idx="3">
                  <c:v>259</c:v>
                </c:pt>
                <c:pt idx="4">
                  <c:v>333</c:v>
                </c:pt>
                <c:pt idx="5">
                  <c:v>385</c:v>
                </c:pt>
                <c:pt idx="6">
                  <c:v>388</c:v>
                </c:pt>
                <c:pt idx="7">
                  <c:v>390</c:v>
                </c:pt>
                <c:pt idx="8">
                  <c:v>395</c:v>
                </c:pt>
                <c:pt idx="9">
                  <c:v>393</c:v>
                </c:pt>
                <c:pt idx="10">
                  <c:v>396</c:v>
                </c:pt>
                <c:pt idx="11">
                  <c:v>396</c:v>
                </c:pt>
                <c:pt idx="12">
                  <c:v>392</c:v>
                </c:pt>
                <c:pt idx="13">
                  <c:v>395</c:v>
                </c:pt>
                <c:pt idx="14">
                  <c:v>394</c:v>
                </c:pt>
                <c:pt idx="15">
                  <c:v>397</c:v>
                </c:pt>
                <c:pt idx="16">
                  <c:v>313</c:v>
                </c:pt>
                <c:pt idx="17">
                  <c:v>276</c:v>
                </c:pt>
                <c:pt idx="18">
                  <c:v>273</c:v>
                </c:pt>
                <c:pt idx="19">
                  <c:v>271</c:v>
                </c:pt>
                <c:pt idx="20">
                  <c:v>263</c:v>
                </c:pt>
                <c:pt idx="21">
                  <c:v>269</c:v>
                </c:pt>
                <c:pt idx="22">
                  <c:v>269</c:v>
                </c:pt>
                <c:pt idx="23">
                  <c:v>267</c:v>
                </c:pt>
                <c:pt idx="24">
                  <c:v>265</c:v>
                </c:pt>
                <c:pt idx="25">
                  <c:v>271</c:v>
                </c:pt>
                <c:pt idx="26">
                  <c:v>271</c:v>
                </c:pt>
                <c:pt idx="27">
                  <c:v>269</c:v>
                </c:pt>
                <c:pt idx="28">
                  <c:v>277</c:v>
                </c:pt>
                <c:pt idx="29">
                  <c:v>272</c:v>
                </c:pt>
                <c:pt idx="30">
                  <c:v>271</c:v>
                </c:pt>
                <c:pt idx="31">
                  <c:v>273</c:v>
                </c:pt>
                <c:pt idx="32">
                  <c:v>267</c:v>
                </c:pt>
                <c:pt idx="33">
                  <c:v>273</c:v>
                </c:pt>
                <c:pt idx="34">
                  <c:v>272</c:v>
                </c:pt>
                <c:pt idx="35">
                  <c:v>269</c:v>
                </c:pt>
                <c:pt idx="36">
                  <c:v>269</c:v>
                </c:pt>
                <c:pt idx="37">
                  <c:v>262</c:v>
                </c:pt>
                <c:pt idx="38">
                  <c:v>263</c:v>
                </c:pt>
                <c:pt idx="39">
                  <c:v>267</c:v>
                </c:pt>
                <c:pt idx="40">
                  <c:v>271</c:v>
                </c:pt>
                <c:pt idx="41">
                  <c:v>272</c:v>
                </c:pt>
                <c:pt idx="42">
                  <c:v>271</c:v>
                </c:pt>
                <c:pt idx="43">
                  <c:v>269</c:v>
                </c:pt>
                <c:pt idx="44">
                  <c:v>271</c:v>
                </c:pt>
                <c:pt idx="45">
                  <c:v>267</c:v>
                </c:pt>
                <c:pt idx="46">
                  <c:v>269</c:v>
                </c:pt>
                <c:pt idx="47">
                  <c:v>273</c:v>
                </c:pt>
                <c:pt idx="48">
                  <c:v>259</c:v>
                </c:pt>
                <c:pt idx="49">
                  <c:v>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B1-4FF3-BC05-B742A71E36A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Chart'!$D$6:$BA$6</c:f>
              <c:numCache>
                <c:formatCode>0</c:formatCode>
                <c:ptCount val="50"/>
                <c:pt idx="0">
                  <c:v>293</c:v>
                </c:pt>
                <c:pt idx="1">
                  <c:v>293</c:v>
                </c:pt>
                <c:pt idx="2">
                  <c:v>293</c:v>
                </c:pt>
                <c:pt idx="3">
                  <c:v>293</c:v>
                </c:pt>
                <c:pt idx="4">
                  <c:v>415</c:v>
                </c:pt>
                <c:pt idx="5">
                  <c:v>466</c:v>
                </c:pt>
                <c:pt idx="6">
                  <c:v>474</c:v>
                </c:pt>
                <c:pt idx="7">
                  <c:v>481</c:v>
                </c:pt>
                <c:pt idx="8">
                  <c:v>486</c:v>
                </c:pt>
                <c:pt idx="9">
                  <c:v>484</c:v>
                </c:pt>
                <c:pt idx="10">
                  <c:v>485</c:v>
                </c:pt>
                <c:pt idx="11">
                  <c:v>484</c:v>
                </c:pt>
                <c:pt idx="12">
                  <c:v>483</c:v>
                </c:pt>
                <c:pt idx="13">
                  <c:v>487</c:v>
                </c:pt>
                <c:pt idx="14">
                  <c:v>483</c:v>
                </c:pt>
                <c:pt idx="15">
                  <c:v>478</c:v>
                </c:pt>
                <c:pt idx="16">
                  <c:v>382</c:v>
                </c:pt>
                <c:pt idx="17">
                  <c:v>320</c:v>
                </c:pt>
                <c:pt idx="18">
                  <c:v>317</c:v>
                </c:pt>
                <c:pt idx="19">
                  <c:v>314</c:v>
                </c:pt>
                <c:pt idx="20">
                  <c:v>314</c:v>
                </c:pt>
                <c:pt idx="21">
                  <c:v>313</c:v>
                </c:pt>
                <c:pt idx="22">
                  <c:v>319</c:v>
                </c:pt>
                <c:pt idx="23">
                  <c:v>317</c:v>
                </c:pt>
                <c:pt idx="24">
                  <c:v>310</c:v>
                </c:pt>
                <c:pt idx="25">
                  <c:v>307</c:v>
                </c:pt>
                <c:pt idx="26">
                  <c:v>311</c:v>
                </c:pt>
                <c:pt idx="27">
                  <c:v>314</c:v>
                </c:pt>
                <c:pt idx="28">
                  <c:v>316</c:v>
                </c:pt>
                <c:pt idx="29">
                  <c:v>313</c:v>
                </c:pt>
                <c:pt idx="30">
                  <c:v>316</c:v>
                </c:pt>
                <c:pt idx="31">
                  <c:v>315</c:v>
                </c:pt>
                <c:pt idx="32">
                  <c:v>314</c:v>
                </c:pt>
                <c:pt idx="33">
                  <c:v>319</c:v>
                </c:pt>
                <c:pt idx="34">
                  <c:v>315</c:v>
                </c:pt>
                <c:pt idx="35">
                  <c:v>317</c:v>
                </c:pt>
                <c:pt idx="36">
                  <c:v>320</c:v>
                </c:pt>
                <c:pt idx="37">
                  <c:v>317</c:v>
                </c:pt>
                <c:pt idx="38">
                  <c:v>309</c:v>
                </c:pt>
                <c:pt idx="39">
                  <c:v>309</c:v>
                </c:pt>
                <c:pt idx="40">
                  <c:v>312</c:v>
                </c:pt>
                <c:pt idx="41">
                  <c:v>311</c:v>
                </c:pt>
                <c:pt idx="42">
                  <c:v>312</c:v>
                </c:pt>
                <c:pt idx="43">
                  <c:v>313</c:v>
                </c:pt>
                <c:pt idx="44">
                  <c:v>313</c:v>
                </c:pt>
                <c:pt idx="45">
                  <c:v>309</c:v>
                </c:pt>
                <c:pt idx="46">
                  <c:v>309</c:v>
                </c:pt>
                <c:pt idx="47">
                  <c:v>309</c:v>
                </c:pt>
                <c:pt idx="48">
                  <c:v>311</c:v>
                </c:pt>
                <c:pt idx="49">
                  <c:v>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B1-4FF3-BC05-B742A71E36A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Chart'!$D$7:$BA$7</c:f>
              <c:numCache>
                <c:formatCode>0</c:formatCode>
                <c:ptCount val="50"/>
                <c:pt idx="0">
                  <c:v>285</c:v>
                </c:pt>
                <c:pt idx="1">
                  <c:v>285</c:v>
                </c:pt>
                <c:pt idx="2">
                  <c:v>285</c:v>
                </c:pt>
                <c:pt idx="3">
                  <c:v>285</c:v>
                </c:pt>
                <c:pt idx="4">
                  <c:v>427</c:v>
                </c:pt>
                <c:pt idx="5">
                  <c:v>490</c:v>
                </c:pt>
                <c:pt idx="6">
                  <c:v>502</c:v>
                </c:pt>
                <c:pt idx="7">
                  <c:v>505</c:v>
                </c:pt>
                <c:pt idx="8">
                  <c:v>506</c:v>
                </c:pt>
                <c:pt idx="9">
                  <c:v>509</c:v>
                </c:pt>
                <c:pt idx="10">
                  <c:v>511</c:v>
                </c:pt>
                <c:pt idx="11">
                  <c:v>509</c:v>
                </c:pt>
                <c:pt idx="12">
                  <c:v>512</c:v>
                </c:pt>
                <c:pt idx="13">
                  <c:v>514</c:v>
                </c:pt>
                <c:pt idx="14">
                  <c:v>512</c:v>
                </c:pt>
                <c:pt idx="15">
                  <c:v>513</c:v>
                </c:pt>
                <c:pt idx="16">
                  <c:v>387</c:v>
                </c:pt>
                <c:pt idx="17">
                  <c:v>319</c:v>
                </c:pt>
                <c:pt idx="18">
                  <c:v>318</c:v>
                </c:pt>
                <c:pt idx="19">
                  <c:v>317</c:v>
                </c:pt>
                <c:pt idx="20">
                  <c:v>315</c:v>
                </c:pt>
                <c:pt idx="21">
                  <c:v>307</c:v>
                </c:pt>
                <c:pt idx="22">
                  <c:v>306</c:v>
                </c:pt>
                <c:pt idx="23">
                  <c:v>309</c:v>
                </c:pt>
                <c:pt idx="24">
                  <c:v>321</c:v>
                </c:pt>
                <c:pt idx="25">
                  <c:v>311</c:v>
                </c:pt>
                <c:pt idx="26">
                  <c:v>311</c:v>
                </c:pt>
                <c:pt idx="27">
                  <c:v>315</c:v>
                </c:pt>
                <c:pt idx="28">
                  <c:v>311</c:v>
                </c:pt>
                <c:pt idx="29">
                  <c:v>314</c:v>
                </c:pt>
                <c:pt idx="30">
                  <c:v>313</c:v>
                </c:pt>
                <c:pt idx="31">
                  <c:v>311</c:v>
                </c:pt>
                <c:pt idx="32">
                  <c:v>315</c:v>
                </c:pt>
                <c:pt idx="33">
                  <c:v>311</c:v>
                </c:pt>
                <c:pt idx="34">
                  <c:v>306</c:v>
                </c:pt>
                <c:pt idx="35">
                  <c:v>299</c:v>
                </c:pt>
                <c:pt idx="36">
                  <c:v>319</c:v>
                </c:pt>
                <c:pt idx="37">
                  <c:v>307</c:v>
                </c:pt>
                <c:pt idx="38">
                  <c:v>305</c:v>
                </c:pt>
                <c:pt idx="39">
                  <c:v>305</c:v>
                </c:pt>
                <c:pt idx="40">
                  <c:v>303</c:v>
                </c:pt>
                <c:pt idx="41">
                  <c:v>299</c:v>
                </c:pt>
                <c:pt idx="42">
                  <c:v>298</c:v>
                </c:pt>
                <c:pt idx="43">
                  <c:v>297</c:v>
                </c:pt>
                <c:pt idx="44">
                  <c:v>315</c:v>
                </c:pt>
                <c:pt idx="45">
                  <c:v>307</c:v>
                </c:pt>
                <c:pt idx="46">
                  <c:v>305</c:v>
                </c:pt>
                <c:pt idx="47">
                  <c:v>307</c:v>
                </c:pt>
                <c:pt idx="48">
                  <c:v>309</c:v>
                </c:pt>
                <c:pt idx="49">
                  <c:v>310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B1-4FF3-BC05-B742A71E36A4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Chart'!$D$8:$BA$8</c:f>
              <c:numCache>
                <c:formatCode>0</c:formatCode>
                <c:ptCount val="50"/>
                <c:pt idx="0">
                  <c:v>280</c:v>
                </c:pt>
                <c:pt idx="1">
                  <c:v>280</c:v>
                </c:pt>
                <c:pt idx="2">
                  <c:v>280</c:v>
                </c:pt>
                <c:pt idx="3">
                  <c:v>280</c:v>
                </c:pt>
                <c:pt idx="4">
                  <c:v>405</c:v>
                </c:pt>
                <c:pt idx="5">
                  <c:v>454</c:v>
                </c:pt>
                <c:pt idx="6">
                  <c:v>465</c:v>
                </c:pt>
                <c:pt idx="7">
                  <c:v>466</c:v>
                </c:pt>
                <c:pt idx="8">
                  <c:v>464</c:v>
                </c:pt>
                <c:pt idx="9">
                  <c:v>472</c:v>
                </c:pt>
                <c:pt idx="10">
                  <c:v>473</c:v>
                </c:pt>
                <c:pt idx="11">
                  <c:v>466</c:v>
                </c:pt>
                <c:pt idx="12">
                  <c:v>470</c:v>
                </c:pt>
                <c:pt idx="13">
                  <c:v>465</c:v>
                </c:pt>
                <c:pt idx="14">
                  <c:v>469</c:v>
                </c:pt>
                <c:pt idx="15">
                  <c:v>467</c:v>
                </c:pt>
                <c:pt idx="16">
                  <c:v>365</c:v>
                </c:pt>
                <c:pt idx="17">
                  <c:v>317</c:v>
                </c:pt>
                <c:pt idx="18">
                  <c:v>312</c:v>
                </c:pt>
                <c:pt idx="19">
                  <c:v>312</c:v>
                </c:pt>
                <c:pt idx="20">
                  <c:v>313</c:v>
                </c:pt>
                <c:pt idx="21">
                  <c:v>313</c:v>
                </c:pt>
                <c:pt idx="22">
                  <c:v>309</c:v>
                </c:pt>
                <c:pt idx="23">
                  <c:v>307</c:v>
                </c:pt>
                <c:pt idx="24">
                  <c:v>307</c:v>
                </c:pt>
                <c:pt idx="25">
                  <c:v>299</c:v>
                </c:pt>
                <c:pt idx="26">
                  <c:v>302</c:v>
                </c:pt>
                <c:pt idx="27">
                  <c:v>303</c:v>
                </c:pt>
                <c:pt idx="28">
                  <c:v>299</c:v>
                </c:pt>
                <c:pt idx="29">
                  <c:v>313</c:v>
                </c:pt>
                <c:pt idx="30">
                  <c:v>307</c:v>
                </c:pt>
                <c:pt idx="31">
                  <c:v>303</c:v>
                </c:pt>
                <c:pt idx="32">
                  <c:v>307</c:v>
                </c:pt>
                <c:pt idx="33">
                  <c:v>301</c:v>
                </c:pt>
                <c:pt idx="34">
                  <c:v>301</c:v>
                </c:pt>
                <c:pt idx="35">
                  <c:v>299</c:v>
                </c:pt>
                <c:pt idx="36">
                  <c:v>293</c:v>
                </c:pt>
                <c:pt idx="37">
                  <c:v>313</c:v>
                </c:pt>
                <c:pt idx="38">
                  <c:v>310</c:v>
                </c:pt>
                <c:pt idx="39">
                  <c:v>309</c:v>
                </c:pt>
                <c:pt idx="40">
                  <c:v>313</c:v>
                </c:pt>
                <c:pt idx="41">
                  <c:v>307</c:v>
                </c:pt>
                <c:pt idx="42">
                  <c:v>302</c:v>
                </c:pt>
                <c:pt idx="43">
                  <c:v>299</c:v>
                </c:pt>
                <c:pt idx="44">
                  <c:v>299</c:v>
                </c:pt>
                <c:pt idx="45">
                  <c:v>301</c:v>
                </c:pt>
                <c:pt idx="46">
                  <c:v>307</c:v>
                </c:pt>
                <c:pt idx="47">
                  <c:v>310</c:v>
                </c:pt>
                <c:pt idx="48">
                  <c:v>309</c:v>
                </c:pt>
                <c:pt idx="49">
                  <c:v>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B1-4FF3-BC05-B742A71E36A4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Chart'!$D$9:$BA$9</c:f>
              <c:numCache>
                <c:formatCode>0</c:formatCode>
                <c:ptCount val="50"/>
                <c:pt idx="0">
                  <c:v>274</c:v>
                </c:pt>
                <c:pt idx="1">
                  <c:v>274</c:v>
                </c:pt>
                <c:pt idx="2">
                  <c:v>274</c:v>
                </c:pt>
                <c:pt idx="3">
                  <c:v>274</c:v>
                </c:pt>
                <c:pt idx="4">
                  <c:v>394</c:v>
                </c:pt>
                <c:pt idx="5">
                  <c:v>444</c:v>
                </c:pt>
                <c:pt idx="6">
                  <c:v>448</c:v>
                </c:pt>
                <c:pt idx="7">
                  <c:v>459</c:v>
                </c:pt>
                <c:pt idx="8">
                  <c:v>459</c:v>
                </c:pt>
                <c:pt idx="9">
                  <c:v>466</c:v>
                </c:pt>
                <c:pt idx="10">
                  <c:v>459</c:v>
                </c:pt>
                <c:pt idx="11">
                  <c:v>461</c:v>
                </c:pt>
                <c:pt idx="12">
                  <c:v>462</c:v>
                </c:pt>
                <c:pt idx="13">
                  <c:v>458</c:v>
                </c:pt>
                <c:pt idx="14">
                  <c:v>459</c:v>
                </c:pt>
                <c:pt idx="15">
                  <c:v>460</c:v>
                </c:pt>
                <c:pt idx="16">
                  <c:v>354</c:v>
                </c:pt>
                <c:pt idx="17">
                  <c:v>299</c:v>
                </c:pt>
                <c:pt idx="18">
                  <c:v>294</c:v>
                </c:pt>
                <c:pt idx="19">
                  <c:v>295</c:v>
                </c:pt>
                <c:pt idx="20">
                  <c:v>304</c:v>
                </c:pt>
                <c:pt idx="21">
                  <c:v>303</c:v>
                </c:pt>
                <c:pt idx="22">
                  <c:v>287</c:v>
                </c:pt>
                <c:pt idx="23">
                  <c:v>285</c:v>
                </c:pt>
                <c:pt idx="24">
                  <c:v>289</c:v>
                </c:pt>
                <c:pt idx="25">
                  <c:v>295</c:v>
                </c:pt>
                <c:pt idx="26">
                  <c:v>285</c:v>
                </c:pt>
                <c:pt idx="27">
                  <c:v>289</c:v>
                </c:pt>
                <c:pt idx="28">
                  <c:v>289</c:v>
                </c:pt>
                <c:pt idx="29">
                  <c:v>287</c:v>
                </c:pt>
                <c:pt idx="30">
                  <c:v>285</c:v>
                </c:pt>
                <c:pt idx="31">
                  <c:v>288</c:v>
                </c:pt>
                <c:pt idx="32">
                  <c:v>288</c:v>
                </c:pt>
                <c:pt idx="33">
                  <c:v>287</c:v>
                </c:pt>
                <c:pt idx="34">
                  <c:v>287</c:v>
                </c:pt>
                <c:pt idx="35">
                  <c:v>288</c:v>
                </c:pt>
                <c:pt idx="36">
                  <c:v>286</c:v>
                </c:pt>
                <c:pt idx="37">
                  <c:v>283</c:v>
                </c:pt>
                <c:pt idx="38">
                  <c:v>281</c:v>
                </c:pt>
                <c:pt idx="39">
                  <c:v>281</c:v>
                </c:pt>
                <c:pt idx="40">
                  <c:v>284</c:v>
                </c:pt>
                <c:pt idx="41">
                  <c:v>289</c:v>
                </c:pt>
                <c:pt idx="42">
                  <c:v>291</c:v>
                </c:pt>
                <c:pt idx="43">
                  <c:v>292</c:v>
                </c:pt>
                <c:pt idx="44">
                  <c:v>288</c:v>
                </c:pt>
                <c:pt idx="45">
                  <c:v>281</c:v>
                </c:pt>
                <c:pt idx="46">
                  <c:v>289</c:v>
                </c:pt>
                <c:pt idx="47">
                  <c:v>287</c:v>
                </c:pt>
                <c:pt idx="48">
                  <c:v>286</c:v>
                </c:pt>
                <c:pt idx="49">
                  <c:v>285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9B1-4FF3-BC05-B742A71E36A4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Chart'!$D$10:$BA$10</c:f>
              <c:numCache>
                <c:formatCode>0</c:formatCode>
                <c:ptCount val="50"/>
                <c:pt idx="0">
                  <c:v>261</c:v>
                </c:pt>
                <c:pt idx="1">
                  <c:v>261</c:v>
                </c:pt>
                <c:pt idx="2">
                  <c:v>261</c:v>
                </c:pt>
                <c:pt idx="3">
                  <c:v>261</c:v>
                </c:pt>
                <c:pt idx="4">
                  <c:v>340</c:v>
                </c:pt>
                <c:pt idx="5">
                  <c:v>375</c:v>
                </c:pt>
                <c:pt idx="6">
                  <c:v>374</c:v>
                </c:pt>
                <c:pt idx="7">
                  <c:v>381</c:v>
                </c:pt>
                <c:pt idx="8">
                  <c:v>381</c:v>
                </c:pt>
                <c:pt idx="9">
                  <c:v>382</c:v>
                </c:pt>
                <c:pt idx="10">
                  <c:v>380</c:v>
                </c:pt>
                <c:pt idx="11">
                  <c:v>379</c:v>
                </c:pt>
                <c:pt idx="12">
                  <c:v>382</c:v>
                </c:pt>
                <c:pt idx="13">
                  <c:v>383</c:v>
                </c:pt>
                <c:pt idx="14">
                  <c:v>381</c:v>
                </c:pt>
                <c:pt idx="15">
                  <c:v>384</c:v>
                </c:pt>
                <c:pt idx="16">
                  <c:v>319</c:v>
                </c:pt>
                <c:pt idx="17">
                  <c:v>280</c:v>
                </c:pt>
                <c:pt idx="18">
                  <c:v>277</c:v>
                </c:pt>
                <c:pt idx="19">
                  <c:v>275</c:v>
                </c:pt>
                <c:pt idx="20">
                  <c:v>278</c:v>
                </c:pt>
                <c:pt idx="21">
                  <c:v>275</c:v>
                </c:pt>
                <c:pt idx="22">
                  <c:v>274</c:v>
                </c:pt>
                <c:pt idx="23">
                  <c:v>287</c:v>
                </c:pt>
                <c:pt idx="24">
                  <c:v>279</c:v>
                </c:pt>
                <c:pt idx="25">
                  <c:v>277</c:v>
                </c:pt>
                <c:pt idx="26">
                  <c:v>274</c:v>
                </c:pt>
                <c:pt idx="27">
                  <c:v>265</c:v>
                </c:pt>
                <c:pt idx="28">
                  <c:v>268</c:v>
                </c:pt>
                <c:pt idx="29">
                  <c:v>270</c:v>
                </c:pt>
                <c:pt idx="30">
                  <c:v>271</c:v>
                </c:pt>
                <c:pt idx="31">
                  <c:v>267</c:v>
                </c:pt>
                <c:pt idx="32">
                  <c:v>267</c:v>
                </c:pt>
                <c:pt idx="33">
                  <c:v>270</c:v>
                </c:pt>
                <c:pt idx="34">
                  <c:v>275</c:v>
                </c:pt>
                <c:pt idx="35">
                  <c:v>279</c:v>
                </c:pt>
                <c:pt idx="36">
                  <c:v>277</c:v>
                </c:pt>
                <c:pt idx="37">
                  <c:v>276</c:v>
                </c:pt>
                <c:pt idx="38">
                  <c:v>275</c:v>
                </c:pt>
                <c:pt idx="39">
                  <c:v>275</c:v>
                </c:pt>
                <c:pt idx="40">
                  <c:v>273</c:v>
                </c:pt>
                <c:pt idx="41">
                  <c:v>271</c:v>
                </c:pt>
                <c:pt idx="42">
                  <c:v>269</c:v>
                </c:pt>
                <c:pt idx="43">
                  <c:v>269</c:v>
                </c:pt>
                <c:pt idx="44">
                  <c:v>269</c:v>
                </c:pt>
                <c:pt idx="45">
                  <c:v>269</c:v>
                </c:pt>
                <c:pt idx="46">
                  <c:v>271</c:v>
                </c:pt>
                <c:pt idx="47">
                  <c:v>273</c:v>
                </c:pt>
                <c:pt idx="48">
                  <c:v>268</c:v>
                </c:pt>
                <c:pt idx="49">
                  <c:v>269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9B1-4FF3-BC05-B742A71E36A4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Chart'!$D$11:$BA$11</c:f>
              <c:numCache>
                <c:formatCode>0</c:formatCode>
                <c:ptCount val="50"/>
                <c:pt idx="0">
                  <c:v>384</c:v>
                </c:pt>
                <c:pt idx="1">
                  <c:v>384</c:v>
                </c:pt>
                <c:pt idx="2">
                  <c:v>384</c:v>
                </c:pt>
                <c:pt idx="3">
                  <c:v>384</c:v>
                </c:pt>
                <c:pt idx="4">
                  <c:v>727</c:v>
                </c:pt>
                <c:pt idx="5">
                  <c:v>875</c:v>
                </c:pt>
                <c:pt idx="6">
                  <c:v>891</c:v>
                </c:pt>
                <c:pt idx="7">
                  <c:v>907</c:v>
                </c:pt>
                <c:pt idx="8">
                  <c:v>917</c:v>
                </c:pt>
                <c:pt idx="9">
                  <c:v>917</c:v>
                </c:pt>
                <c:pt idx="10">
                  <c:v>919</c:v>
                </c:pt>
                <c:pt idx="11">
                  <c:v>913</c:v>
                </c:pt>
                <c:pt idx="12">
                  <c:v>913</c:v>
                </c:pt>
                <c:pt idx="13">
                  <c:v>911</c:v>
                </c:pt>
                <c:pt idx="14">
                  <c:v>907</c:v>
                </c:pt>
                <c:pt idx="15">
                  <c:v>910</c:v>
                </c:pt>
                <c:pt idx="16">
                  <c:v>614</c:v>
                </c:pt>
                <c:pt idx="17">
                  <c:v>443</c:v>
                </c:pt>
                <c:pt idx="18">
                  <c:v>433</c:v>
                </c:pt>
                <c:pt idx="19">
                  <c:v>431</c:v>
                </c:pt>
                <c:pt idx="20">
                  <c:v>432</c:v>
                </c:pt>
                <c:pt idx="21">
                  <c:v>431</c:v>
                </c:pt>
                <c:pt idx="22">
                  <c:v>427</c:v>
                </c:pt>
                <c:pt idx="23">
                  <c:v>421</c:v>
                </c:pt>
                <c:pt idx="24">
                  <c:v>422</c:v>
                </c:pt>
                <c:pt idx="25">
                  <c:v>415</c:v>
                </c:pt>
                <c:pt idx="26">
                  <c:v>411</c:v>
                </c:pt>
                <c:pt idx="27">
                  <c:v>413</c:v>
                </c:pt>
                <c:pt idx="28">
                  <c:v>414</c:v>
                </c:pt>
                <c:pt idx="29">
                  <c:v>413</c:v>
                </c:pt>
                <c:pt idx="30">
                  <c:v>411</c:v>
                </c:pt>
                <c:pt idx="31">
                  <c:v>407</c:v>
                </c:pt>
                <c:pt idx="32">
                  <c:v>418</c:v>
                </c:pt>
                <c:pt idx="33">
                  <c:v>421</c:v>
                </c:pt>
                <c:pt idx="34">
                  <c:v>419</c:v>
                </c:pt>
                <c:pt idx="35">
                  <c:v>411</c:v>
                </c:pt>
                <c:pt idx="36">
                  <c:v>407</c:v>
                </c:pt>
                <c:pt idx="37">
                  <c:v>413</c:v>
                </c:pt>
                <c:pt idx="38">
                  <c:v>415</c:v>
                </c:pt>
                <c:pt idx="39">
                  <c:v>407</c:v>
                </c:pt>
                <c:pt idx="40">
                  <c:v>405</c:v>
                </c:pt>
                <c:pt idx="41">
                  <c:v>400</c:v>
                </c:pt>
                <c:pt idx="42">
                  <c:v>398</c:v>
                </c:pt>
                <c:pt idx="43">
                  <c:v>403</c:v>
                </c:pt>
                <c:pt idx="44">
                  <c:v>412</c:v>
                </c:pt>
                <c:pt idx="45">
                  <c:v>411</c:v>
                </c:pt>
                <c:pt idx="46">
                  <c:v>409</c:v>
                </c:pt>
                <c:pt idx="47">
                  <c:v>411</c:v>
                </c:pt>
                <c:pt idx="48">
                  <c:v>409</c:v>
                </c:pt>
                <c:pt idx="49">
                  <c:v>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9B1-4FF3-BC05-B742A71E36A4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Chart'!$D$12:$BA$12</c:f>
              <c:numCache>
                <c:formatCode>0</c:formatCode>
                <c:ptCount val="50"/>
                <c:pt idx="0">
                  <c:v>264</c:v>
                </c:pt>
                <c:pt idx="1">
                  <c:v>264</c:v>
                </c:pt>
                <c:pt idx="2">
                  <c:v>264</c:v>
                </c:pt>
                <c:pt idx="3">
                  <c:v>264</c:v>
                </c:pt>
                <c:pt idx="4">
                  <c:v>359</c:v>
                </c:pt>
                <c:pt idx="5">
                  <c:v>394</c:v>
                </c:pt>
                <c:pt idx="6">
                  <c:v>401</c:v>
                </c:pt>
                <c:pt idx="7">
                  <c:v>407</c:v>
                </c:pt>
                <c:pt idx="8">
                  <c:v>413</c:v>
                </c:pt>
                <c:pt idx="9">
                  <c:v>406</c:v>
                </c:pt>
                <c:pt idx="10">
                  <c:v>405</c:v>
                </c:pt>
                <c:pt idx="11">
                  <c:v>406</c:v>
                </c:pt>
                <c:pt idx="12">
                  <c:v>408</c:v>
                </c:pt>
                <c:pt idx="13">
                  <c:v>412</c:v>
                </c:pt>
                <c:pt idx="14">
                  <c:v>410</c:v>
                </c:pt>
                <c:pt idx="15">
                  <c:v>411</c:v>
                </c:pt>
                <c:pt idx="16">
                  <c:v>333</c:v>
                </c:pt>
                <c:pt idx="17">
                  <c:v>297</c:v>
                </c:pt>
                <c:pt idx="18">
                  <c:v>290</c:v>
                </c:pt>
                <c:pt idx="19">
                  <c:v>289</c:v>
                </c:pt>
                <c:pt idx="20">
                  <c:v>285</c:v>
                </c:pt>
                <c:pt idx="21">
                  <c:v>286</c:v>
                </c:pt>
                <c:pt idx="22">
                  <c:v>291</c:v>
                </c:pt>
                <c:pt idx="23">
                  <c:v>289</c:v>
                </c:pt>
                <c:pt idx="24">
                  <c:v>290</c:v>
                </c:pt>
                <c:pt idx="25">
                  <c:v>289</c:v>
                </c:pt>
                <c:pt idx="26">
                  <c:v>287</c:v>
                </c:pt>
                <c:pt idx="27">
                  <c:v>281</c:v>
                </c:pt>
                <c:pt idx="28">
                  <c:v>287</c:v>
                </c:pt>
                <c:pt idx="29">
                  <c:v>287</c:v>
                </c:pt>
                <c:pt idx="30">
                  <c:v>281</c:v>
                </c:pt>
                <c:pt idx="31">
                  <c:v>275</c:v>
                </c:pt>
                <c:pt idx="32">
                  <c:v>281</c:v>
                </c:pt>
                <c:pt idx="33">
                  <c:v>288</c:v>
                </c:pt>
                <c:pt idx="34">
                  <c:v>293</c:v>
                </c:pt>
                <c:pt idx="35">
                  <c:v>285</c:v>
                </c:pt>
                <c:pt idx="36">
                  <c:v>289</c:v>
                </c:pt>
                <c:pt idx="37">
                  <c:v>291</c:v>
                </c:pt>
                <c:pt idx="38">
                  <c:v>289</c:v>
                </c:pt>
                <c:pt idx="39">
                  <c:v>285</c:v>
                </c:pt>
                <c:pt idx="40">
                  <c:v>286</c:v>
                </c:pt>
                <c:pt idx="41">
                  <c:v>290</c:v>
                </c:pt>
                <c:pt idx="42">
                  <c:v>295</c:v>
                </c:pt>
                <c:pt idx="43">
                  <c:v>287</c:v>
                </c:pt>
                <c:pt idx="44">
                  <c:v>289</c:v>
                </c:pt>
                <c:pt idx="45">
                  <c:v>289</c:v>
                </c:pt>
                <c:pt idx="46">
                  <c:v>287</c:v>
                </c:pt>
                <c:pt idx="47">
                  <c:v>293</c:v>
                </c:pt>
                <c:pt idx="48">
                  <c:v>294</c:v>
                </c:pt>
                <c:pt idx="49">
                  <c:v>290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9B1-4FF3-BC05-B742A71E36A4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Chart'!$D$13:$BA$13</c:f>
              <c:numCache>
                <c:formatCode>0</c:formatCode>
                <c:ptCount val="50"/>
                <c:pt idx="0">
                  <c:v>260</c:v>
                </c:pt>
                <c:pt idx="1">
                  <c:v>260</c:v>
                </c:pt>
                <c:pt idx="2">
                  <c:v>260</c:v>
                </c:pt>
                <c:pt idx="3">
                  <c:v>260</c:v>
                </c:pt>
                <c:pt idx="4">
                  <c:v>333</c:v>
                </c:pt>
                <c:pt idx="5">
                  <c:v>354</c:v>
                </c:pt>
                <c:pt idx="6">
                  <c:v>359</c:v>
                </c:pt>
                <c:pt idx="7">
                  <c:v>358</c:v>
                </c:pt>
                <c:pt idx="8">
                  <c:v>360</c:v>
                </c:pt>
                <c:pt idx="9">
                  <c:v>359</c:v>
                </c:pt>
                <c:pt idx="10">
                  <c:v>360</c:v>
                </c:pt>
                <c:pt idx="11">
                  <c:v>360</c:v>
                </c:pt>
                <c:pt idx="12">
                  <c:v>364</c:v>
                </c:pt>
                <c:pt idx="13">
                  <c:v>357</c:v>
                </c:pt>
                <c:pt idx="14">
                  <c:v>360</c:v>
                </c:pt>
                <c:pt idx="15">
                  <c:v>366</c:v>
                </c:pt>
                <c:pt idx="16">
                  <c:v>309</c:v>
                </c:pt>
                <c:pt idx="17">
                  <c:v>277</c:v>
                </c:pt>
                <c:pt idx="18">
                  <c:v>275</c:v>
                </c:pt>
                <c:pt idx="19">
                  <c:v>273</c:v>
                </c:pt>
                <c:pt idx="20">
                  <c:v>261</c:v>
                </c:pt>
                <c:pt idx="21">
                  <c:v>269</c:v>
                </c:pt>
                <c:pt idx="22">
                  <c:v>272</c:v>
                </c:pt>
                <c:pt idx="23">
                  <c:v>269</c:v>
                </c:pt>
                <c:pt idx="24">
                  <c:v>277</c:v>
                </c:pt>
                <c:pt idx="25">
                  <c:v>273</c:v>
                </c:pt>
                <c:pt idx="26">
                  <c:v>271</c:v>
                </c:pt>
                <c:pt idx="27">
                  <c:v>273</c:v>
                </c:pt>
                <c:pt idx="28">
                  <c:v>267</c:v>
                </c:pt>
                <c:pt idx="29">
                  <c:v>268</c:v>
                </c:pt>
                <c:pt idx="30">
                  <c:v>269</c:v>
                </c:pt>
                <c:pt idx="31">
                  <c:v>269</c:v>
                </c:pt>
                <c:pt idx="32">
                  <c:v>265</c:v>
                </c:pt>
                <c:pt idx="33">
                  <c:v>261</c:v>
                </c:pt>
                <c:pt idx="34">
                  <c:v>262</c:v>
                </c:pt>
                <c:pt idx="35">
                  <c:v>267</c:v>
                </c:pt>
                <c:pt idx="36">
                  <c:v>265</c:v>
                </c:pt>
                <c:pt idx="37">
                  <c:v>272</c:v>
                </c:pt>
                <c:pt idx="38">
                  <c:v>266</c:v>
                </c:pt>
                <c:pt idx="39">
                  <c:v>251</c:v>
                </c:pt>
                <c:pt idx="40">
                  <c:v>267</c:v>
                </c:pt>
                <c:pt idx="41">
                  <c:v>269</c:v>
                </c:pt>
                <c:pt idx="42">
                  <c:v>267</c:v>
                </c:pt>
                <c:pt idx="43">
                  <c:v>261</c:v>
                </c:pt>
                <c:pt idx="44">
                  <c:v>275</c:v>
                </c:pt>
                <c:pt idx="45">
                  <c:v>273</c:v>
                </c:pt>
                <c:pt idx="46">
                  <c:v>272</c:v>
                </c:pt>
                <c:pt idx="47">
                  <c:v>271</c:v>
                </c:pt>
                <c:pt idx="48">
                  <c:v>263</c:v>
                </c:pt>
                <c:pt idx="49">
                  <c:v>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9B1-4FF3-BC05-B742A71E36A4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Chart'!$D$14:$BA$14</c:f>
              <c:numCache>
                <c:formatCode>0</c:formatCode>
                <c:ptCount val="50"/>
                <c:pt idx="0">
                  <c:v>388</c:v>
                </c:pt>
                <c:pt idx="1">
                  <c:v>388</c:v>
                </c:pt>
                <c:pt idx="2">
                  <c:v>388</c:v>
                </c:pt>
                <c:pt idx="3">
                  <c:v>388</c:v>
                </c:pt>
                <c:pt idx="4">
                  <c:v>955</c:v>
                </c:pt>
                <c:pt idx="5">
                  <c:v>1289</c:v>
                </c:pt>
                <c:pt idx="6">
                  <c:v>1329</c:v>
                </c:pt>
                <c:pt idx="7">
                  <c:v>1351</c:v>
                </c:pt>
                <c:pt idx="8">
                  <c:v>1357</c:v>
                </c:pt>
                <c:pt idx="9">
                  <c:v>1358</c:v>
                </c:pt>
                <c:pt idx="10">
                  <c:v>1361</c:v>
                </c:pt>
                <c:pt idx="11">
                  <c:v>1363</c:v>
                </c:pt>
                <c:pt idx="12">
                  <c:v>1360</c:v>
                </c:pt>
                <c:pt idx="13">
                  <c:v>1361</c:v>
                </c:pt>
                <c:pt idx="14">
                  <c:v>1355</c:v>
                </c:pt>
                <c:pt idx="15">
                  <c:v>1358</c:v>
                </c:pt>
                <c:pt idx="16">
                  <c:v>843</c:v>
                </c:pt>
                <c:pt idx="17">
                  <c:v>519</c:v>
                </c:pt>
                <c:pt idx="18">
                  <c:v>499</c:v>
                </c:pt>
                <c:pt idx="19">
                  <c:v>489</c:v>
                </c:pt>
                <c:pt idx="20">
                  <c:v>489</c:v>
                </c:pt>
                <c:pt idx="21">
                  <c:v>487</c:v>
                </c:pt>
                <c:pt idx="22">
                  <c:v>479</c:v>
                </c:pt>
                <c:pt idx="23">
                  <c:v>474</c:v>
                </c:pt>
                <c:pt idx="24">
                  <c:v>471</c:v>
                </c:pt>
                <c:pt idx="25">
                  <c:v>471</c:v>
                </c:pt>
                <c:pt idx="26">
                  <c:v>471</c:v>
                </c:pt>
                <c:pt idx="27">
                  <c:v>469</c:v>
                </c:pt>
                <c:pt idx="28">
                  <c:v>465</c:v>
                </c:pt>
                <c:pt idx="29">
                  <c:v>461</c:v>
                </c:pt>
                <c:pt idx="30">
                  <c:v>459</c:v>
                </c:pt>
                <c:pt idx="31">
                  <c:v>460</c:v>
                </c:pt>
                <c:pt idx="32">
                  <c:v>465</c:v>
                </c:pt>
                <c:pt idx="33">
                  <c:v>460</c:v>
                </c:pt>
                <c:pt idx="34">
                  <c:v>450</c:v>
                </c:pt>
                <c:pt idx="35">
                  <c:v>448</c:v>
                </c:pt>
                <c:pt idx="36">
                  <c:v>461</c:v>
                </c:pt>
                <c:pt idx="37">
                  <c:v>449</c:v>
                </c:pt>
                <c:pt idx="38">
                  <c:v>450</c:v>
                </c:pt>
                <c:pt idx="39">
                  <c:v>454</c:v>
                </c:pt>
                <c:pt idx="40">
                  <c:v>461</c:v>
                </c:pt>
                <c:pt idx="41">
                  <c:v>451</c:v>
                </c:pt>
                <c:pt idx="42">
                  <c:v>451</c:v>
                </c:pt>
                <c:pt idx="43">
                  <c:v>453</c:v>
                </c:pt>
                <c:pt idx="44">
                  <c:v>453</c:v>
                </c:pt>
                <c:pt idx="45">
                  <c:v>454</c:v>
                </c:pt>
                <c:pt idx="46">
                  <c:v>455</c:v>
                </c:pt>
                <c:pt idx="47">
                  <c:v>453</c:v>
                </c:pt>
                <c:pt idx="48">
                  <c:v>449</c:v>
                </c:pt>
                <c:pt idx="49">
                  <c:v>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9B1-4FF3-BC05-B742A71E3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202095"/>
        <c:axId val="1287200655"/>
      </c:scatterChart>
      <c:valAx>
        <c:axId val="128720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s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87200655"/>
        <c:crosses val="autoZero"/>
        <c:crossBetween val="midCat"/>
      </c:valAx>
      <c:valAx>
        <c:axId val="128720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87202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15</xdr:row>
      <xdr:rowOff>3810</xdr:rowOff>
    </xdr:from>
    <xdr:to>
      <xdr:col>7</xdr:col>
      <xdr:colOff>381000</xdr:colOff>
      <xdr:row>30</xdr:row>
      <xdr:rowOff>3810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4B3DA7C-2BF3-C03D-72F4-0730383ABE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ColWidth="8.88671875" defaultRowHeight="14.4" outlineLevelCol="1" x14ac:dyDescent="0.3"/>
  <cols>
    <col min="3" max="3" width="10.6640625" customWidth="1"/>
    <col min="4" max="17" width="0" hidden="1" customWidth="1" outlineLevel="1" collapsed="1"/>
    <col min="18" max="18" width="8.88671875" collapsed="1"/>
    <col min="26" max="29" width="0" hidden="1" customWidth="1" outlineLevel="1" collapsed="1"/>
    <col min="30" max="30" width="10.6640625" customWidth="1" collapsed="1"/>
    <col min="34" max="43" width="0" hidden="1" customWidth="1" outlineLevel="1" collapsed="1"/>
    <col min="44" max="44" width="8.88671875" collapsed="1"/>
  </cols>
  <sheetData>
    <row r="1" spans="1:44" ht="16.8" x14ac:dyDescent="0.35">
      <c r="A1" s="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s="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s="1" t="s">
        <v>27</v>
      </c>
      <c r="AC1" s="1" t="s">
        <v>28</v>
      </c>
      <c r="AD1" s="1" t="s">
        <v>29</v>
      </c>
      <c r="AE1" t="s">
        <v>30</v>
      </c>
      <c r="AF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spans="1:44" x14ac:dyDescent="0.3">
      <c r="C2" t="s">
        <v>44</v>
      </c>
      <c r="D2" s="2">
        <v>29</v>
      </c>
      <c r="E2" s="2">
        <v>29</v>
      </c>
      <c r="H2" s="2">
        <v>80</v>
      </c>
      <c r="I2" s="2">
        <v>30</v>
      </c>
      <c r="J2" s="2">
        <v>12</v>
      </c>
      <c r="K2" s="2">
        <v>47</v>
      </c>
      <c r="L2" s="2">
        <v>87</v>
      </c>
      <c r="Z2" s="2">
        <v>2</v>
      </c>
      <c r="AA2" s="2">
        <v>2</v>
      </c>
      <c r="AD2" t="s">
        <v>47</v>
      </c>
      <c r="AE2" s="2">
        <v>564.719970703125</v>
      </c>
      <c r="AF2" s="2">
        <v>505.42999267578119</v>
      </c>
    </row>
    <row r="3" spans="1:44" x14ac:dyDescent="0.3">
      <c r="C3" t="s">
        <v>45</v>
      </c>
      <c r="H3" s="2">
        <v>1244</v>
      </c>
      <c r="I3" s="2">
        <v>1244</v>
      </c>
      <c r="J3" s="2">
        <v>1265</v>
      </c>
      <c r="K3" s="2">
        <v>1273</v>
      </c>
      <c r="L3" s="2">
        <v>1266</v>
      </c>
      <c r="M3" s="2">
        <f>StandardI310-Offset310</f>
        <v>1164</v>
      </c>
      <c r="N3" s="2">
        <f>StandardI365-Offset365</f>
        <v>1214</v>
      </c>
      <c r="O3" s="2">
        <f>StandardI450-Offset450</f>
        <v>1253</v>
      </c>
      <c r="P3" s="2">
        <f>StandardI530-Offset530</f>
        <v>1226</v>
      </c>
      <c r="Q3" s="2">
        <f>StandardI615-Offset615</f>
        <v>1179</v>
      </c>
      <c r="S3" t="s">
        <v>46</v>
      </c>
      <c r="T3" s="3">
        <v>0.57299999999999995</v>
      </c>
      <c r="U3" s="3">
        <v>1.105</v>
      </c>
      <c r="V3" s="3">
        <v>1.0549999999999999</v>
      </c>
      <c r="W3" s="3">
        <v>0.80900000000000005</v>
      </c>
      <c r="Z3" s="2">
        <v>829</v>
      </c>
      <c r="AA3" s="2">
        <v>930</v>
      </c>
      <c r="AD3" t="s">
        <v>48</v>
      </c>
      <c r="AE3" s="2">
        <v>114.50046539306641</v>
      </c>
      <c r="AF3" s="2">
        <v>102.4899978637695</v>
      </c>
    </row>
    <row r="4" spans="1:44" x14ac:dyDescent="0.3">
      <c r="AD4" t="s">
        <v>49</v>
      </c>
      <c r="AE4" s="2">
        <v>5.2781000137329102</v>
      </c>
      <c r="AF4" s="2">
        <v>4.7238998413085938</v>
      </c>
    </row>
    <row r="5" spans="1:44" x14ac:dyDescent="0.3">
      <c r="A5" s="4">
        <v>45455.347083333327</v>
      </c>
      <c r="B5" s="5">
        <v>45455.347083333327</v>
      </c>
      <c r="C5" t="s">
        <v>50</v>
      </c>
      <c r="D5" s="2">
        <v>288</v>
      </c>
      <c r="E5" s="2">
        <v>424</v>
      </c>
      <c r="F5" s="2">
        <f t="shared" ref="F5:F14" si="0">IF(D5="","",D5-OffsetFo)</f>
        <v>259</v>
      </c>
      <c r="G5" s="2">
        <f t="shared" ref="G5:G14" si="1">IF(E5="","",E5-OffsetFm)</f>
        <v>395</v>
      </c>
      <c r="H5" s="2">
        <v>133</v>
      </c>
      <c r="I5" s="2">
        <v>178</v>
      </c>
      <c r="J5" s="2">
        <v>716</v>
      </c>
      <c r="K5" s="2">
        <v>585</v>
      </c>
      <c r="L5" s="2">
        <v>820</v>
      </c>
      <c r="M5" s="2">
        <f t="shared" ref="M5:M14" si="2">IF(H5="","",H5-Offset310)</f>
        <v>53</v>
      </c>
      <c r="N5" s="2">
        <f t="shared" ref="N5:N14" si="3">IF(I5="","",I5-Offset365)</f>
        <v>148</v>
      </c>
      <c r="O5" s="2">
        <f t="shared" ref="O5:O14" si="4">IF(J5="","",J5-Offset450)</f>
        <v>704</v>
      </c>
      <c r="P5" s="2">
        <f t="shared" ref="P5:P14" si="5">IF(K5="","",K5-Offset530)</f>
        <v>538</v>
      </c>
      <c r="Q5" s="2">
        <f t="shared" ref="Q5:Q14" si="6">IF(L5="","",L5-Offset615)</f>
        <v>733</v>
      </c>
      <c r="R5" s="3">
        <f t="shared" ref="R5:R14" si="7">IF(OR(F5="",G5="",G5=0),"",1-F5/G5)</f>
        <v>0.34430379746835438</v>
      </c>
      <c r="T5" s="3">
        <f t="shared" ref="T5:T14" si="8">IF(M5="","",(M5/Q5)/(Reference310*StandardF310/StandardF615))</f>
        <v>0.12781390325141045</v>
      </c>
      <c r="U5" s="3">
        <f t="shared" ref="U5:U14" si="9">IF(N5="","",(N5/Q5)/(Reference365*StandardF365/StandardF615))</f>
        <v>0.17745595633614489</v>
      </c>
      <c r="V5" s="3">
        <f t="shared" ref="V5:V14" si="10">IF(O5="","",(O5/Q5)/(Reference450*StandardF450/StandardF615))</f>
        <v>0.85660175327827948</v>
      </c>
      <c r="W5" s="3">
        <f t="shared" ref="W5:W14" si="11">IF(P5="","",(P5/Q5)/(Reference530*StandardF530/StandardF615))</f>
        <v>0.8724752467806266</v>
      </c>
      <c r="X5" s="3">
        <f t="shared" ref="X5:X14" si="12">IF(OR(U5="",U5&lt;=0),"",LOG10(1/U5))</f>
        <v>0.7509094189114498</v>
      </c>
      <c r="Y5" s="3">
        <f t="shared" ref="Y5:Y14" si="13">IF(OR(W5="",W5&lt;=0),"",LOG10(1/W5))</f>
        <v>5.9246885674318205E-2</v>
      </c>
      <c r="Z5" s="2">
        <v>458</v>
      </c>
      <c r="AA5" s="2">
        <v>765</v>
      </c>
      <c r="AB5" s="3">
        <f t="shared" ref="AB5:AB14" si="14">IF(OR(Z5="",AA5=""),"",((Z5-Offset700)/(AA5-Offset770))*((Reference770-Offset770)/(Reference700-Offset700)))</f>
        <v>0.67062968204487783</v>
      </c>
      <c r="AC5" s="3">
        <f t="shared" ref="AC5:AC14" si="15">IF(OR(AB5="",AB5&lt;=0),"",-LOG10(AB5))</f>
        <v>0.17351722862413013</v>
      </c>
      <c r="AE5" s="6">
        <f t="shared" ref="AE5:AE14" si="16">IF(AC5="","",CoeffNmolQ*AC5^2+CoeffNmolL*AC5+CoeffNmolC)</f>
        <v>42.148621434427909</v>
      </c>
      <c r="AF5" s="6">
        <f t="shared" ref="AF5:AF14" si="17">IF(AC5="","",CoeffUgQ*AC5^2+CoeffUgL*AC5+CoeffUgC)</f>
        <v>37.725282007960601</v>
      </c>
      <c r="AG5" s="7">
        <f t="shared" ref="AG5:AG14" si="18">IF(OR(X5="",AF5=""),"",AF5/X5)</f>
        <v>50.239457726670643</v>
      </c>
      <c r="AH5" s="2">
        <v>10</v>
      </c>
      <c r="AJ5" s="8">
        <v>49.205202999999997</v>
      </c>
      <c r="AK5" s="8">
        <v>9.9827899999999996</v>
      </c>
      <c r="AL5" s="9">
        <v>399</v>
      </c>
      <c r="AM5" s="10">
        <v>68</v>
      </c>
      <c r="AN5" s="10">
        <v>51</v>
      </c>
      <c r="AO5" s="10">
        <v>84</v>
      </c>
      <c r="AP5" s="10">
        <v>26</v>
      </c>
      <c r="AQ5" s="10">
        <v>17</v>
      </c>
      <c r="AR5" s="11">
        <f t="shared" ref="AR5:AR14" si="19">IF(AQ5="","",COS(RADIANS(AQ5)) * 100)</f>
        <v>95.63047559630354</v>
      </c>
    </row>
    <row r="6" spans="1:44" x14ac:dyDescent="0.3">
      <c r="A6" s="4">
        <v>45455.347222222219</v>
      </c>
      <c r="B6" s="5">
        <v>45455.347222222219</v>
      </c>
      <c r="C6" t="s">
        <v>50</v>
      </c>
      <c r="D6" s="2">
        <v>322</v>
      </c>
      <c r="E6" s="2">
        <v>514</v>
      </c>
      <c r="F6" s="2">
        <f t="shared" si="0"/>
        <v>293</v>
      </c>
      <c r="G6" s="2">
        <f t="shared" si="1"/>
        <v>485</v>
      </c>
      <c r="H6" s="2">
        <v>141</v>
      </c>
      <c r="I6" s="2">
        <v>318</v>
      </c>
      <c r="J6" s="2">
        <v>807</v>
      </c>
      <c r="K6" s="2">
        <v>658</v>
      </c>
      <c r="L6" s="2">
        <v>858</v>
      </c>
      <c r="M6" s="2">
        <f t="shared" si="2"/>
        <v>61</v>
      </c>
      <c r="N6" s="2">
        <f t="shared" si="3"/>
        <v>288</v>
      </c>
      <c r="O6" s="2">
        <f t="shared" si="4"/>
        <v>795</v>
      </c>
      <c r="P6" s="2">
        <f t="shared" si="5"/>
        <v>611</v>
      </c>
      <c r="Q6" s="2">
        <f t="shared" si="6"/>
        <v>771</v>
      </c>
      <c r="R6" s="3">
        <f t="shared" si="7"/>
        <v>0.39587628865979385</v>
      </c>
      <c r="T6" s="3">
        <f t="shared" si="8"/>
        <v>0.13985617933290057</v>
      </c>
      <c r="U6" s="3">
        <f t="shared" si="9"/>
        <v>0.32830005088499958</v>
      </c>
      <c r="V6" s="3">
        <f t="shared" si="10"/>
        <v>0.91965095267476227</v>
      </c>
      <c r="W6" s="3">
        <f t="shared" si="11"/>
        <v>0.94202330158031566</v>
      </c>
      <c r="X6" s="3">
        <f t="shared" si="12"/>
        <v>0.48372904995700527</v>
      </c>
      <c r="Y6" s="3">
        <f t="shared" si="13"/>
        <v>2.5938354507982174E-2</v>
      </c>
      <c r="Z6" s="2">
        <v>446</v>
      </c>
      <c r="AA6" s="2">
        <v>780</v>
      </c>
      <c r="AB6" s="3">
        <f t="shared" si="14"/>
        <v>0.6403919142811848</v>
      </c>
      <c r="AC6" s="3">
        <f t="shared" si="15"/>
        <v>0.19355416020875371</v>
      </c>
      <c r="AE6" s="6">
        <f t="shared" si="16"/>
        <v>48.596365946998205</v>
      </c>
      <c r="AF6" s="6">
        <f t="shared" si="17"/>
        <v>43.496296746528891</v>
      </c>
      <c r="AG6" s="7">
        <f t="shared" si="18"/>
        <v>89.918719478176726</v>
      </c>
      <c r="AH6" s="2">
        <v>13</v>
      </c>
      <c r="AJ6" s="8">
        <v>49.205193999999999</v>
      </c>
      <c r="AK6" s="8">
        <v>9.9828039999999998</v>
      </c>
      <c r="AL6" s="9">
        <v>402</v>
      </c>
      <c r="AM6" s="10">
        <v>79</v>
      </c>
      <c r="AN6" s="10">
        <v>67</v>
      </c>
      <c r="AO6" s="10">
        <v>85</v>
      </c>
      <c r="AP6" s="10">
        <v>26</v>
      </c>
      <c r="AQ6" s="10">
        <v>6</v>
      </c>
      <c r="AR6" s="11">
        <f t="shared" si="19"/>
        <v>99.452189536827333</v>
      </c>
    </row>
    <row r="7" spans="1:44" x14ac:dyDescent="0.3">
      <c r="A7" s="4">
        <v>45455.347349537027</v>
      </c>
      <c r="B7" s="5">
        <v>45455.347349537027</v>
      </c>
      <c r="C7" t="s">
        <v>50</v>
      </c>
      <c r="D7" s="2">
        <v>314</v>
      </c>
      <c r="E7" s="2">
        <v>542</v>
      </c>
      <c r="F7" s="2">
        <f t="shared" si="0"/>
        <v>285</v>
      </c>
      <c r="G7" s="2">
        <f t="shared" si="1"/>
        <v>513</v>
      </c>
      <c r="H7" s="2">
        <v>132</v>
      </c>
      <c r="I7" s="2">
        <v>154</v>
      </c>
      <c r="J7" s="2">
        <v>723</v>
      </c>
      <c r="K7" s="2">
        <v>642</v>
      </c>
      <c r="L7" s="2">
        <v>827</v>
      </c>
      <c r="M7" s="2">
        <f t="shared" si="2"/>
        <v>52</v>
      </c>
      <c r="N7" s="2">
        <f t="shared" si="3"/>
        <v>124</v>
      </c>
      <c r="O7" s="2">
        <f t="shared" si="4"/>
        <v>711</v>
      </c>
      <c r="P7" s="2">
        <f t="shared" si="5"/>
        <v>595</v>
      </c>
      <c r="Q7" s="2">
        <f t="shared" si="6"/>
        <v>740</v>
      </c>
      <c r="R7" s="3">
        <f t="shared" si="7"/>
        <v>0.44444444444444442</v>
      </c>
      <c r="T7" s="3">
        <f t="shared" si="8"/>
        <v>0.12421608200741359</v>
      </c>
      <c r="U7" s="3">
        <f t="shared" si="9"/>
        <v>0.14727288881761214</v>
      </c>
      <c r="V7" s="3">
        <f t="shared" si="10"/>
        <v>0.85693554120041449</v>
      </c>
      <c r="W7" s="3">
        <f t="shared" si="11"/>
        <v>0.95578466732309009</v>
      </c>
      <c r="X7" s="3">
        <f t="shared" si="12"/>
        <v>0.83187719423402029</v>
      </c>
      <c r="Y7" s="3">
        <f t="shared" si="13"/>
        <v>1.9639940702006017E-2</v>
      </c>
      <c r="Z7" s="2">
        <v>418</v>
      </c>
      <c r="AA7" s="2">
        <v>755</v>
      </c>
      <c r="AB7" s="3">
        <f t="shared" si="14"/>
        <v>0.6199273843762394</v>
      </c>
      <c r="AC7" s="3">
        <f t="shared" si="15"/>
        <v>0.20765917890764252</v>
      </c>
      <c r="AE7" s="6">
        <f t="shared" si="16"/>
        <v>53.407216165063581</v>
      </c>
      <c r="AF7" s="6">
        <f t="shared" si="17"/>
        <v>47.802209897200086</v>
      </c>
      <c r="AG7" s="7">
        <f t="shared" si="18"/>
        <v>57.463060928380933</v>
      </c>
      <c r="AH7" s="2">
        <v>17</v>
      </c>
      <c r="AJ7" s="8">
        <v>49.205188</v>
      </c>
      <c r="AK7" s="8">
        <v>9.9827670000000008</v>
      </c>
      <c r="AL7" s="9">
        <v>400</v>
      </c>
      <c r="AM7" s="10">
        <v>69</v>
      </c>
      <c r="AN7" s="10">
        <v>48</v>
      </c>
      <c r="AO7" s="10">
        <v>85</v>
      </c>
      <c r="AP7" s="10">
        <v>26</v>
      </c>
      <c r="AQ7" s="10">
        <v>19</v>
      </c>
      <c r="AR7" s="11">
        <f t="shared" si="19"/>
        <v>94.55185755993169</v>
      </c>
    </row>
    <row r="8" spans="1:44" x14ac:dyDescent="0.3">
      <c r="A8" s="4">
        <v>45455.347453703696</v>
      </c>
      <c r="B8" s="5">
        <v>45455.347453703696</v>
      </c>
      <c r="C8" t="s">
        <v>50</v>
      </c>
      <c r="D8" s="2">
        <v>309</v>
      </c>
      <c r="E8" s="2">
        <v>499</v>
      </c>
      <c r="F8" s="2">
        <f t="shared" si="0"/>
        <v>280</v>
      </c>
      <c r="G8" s="2">
        <f t="shared" si="1"/>
        <v>470</v>
      </c>
      <c r="H8" s="2">
        <v>133</v>
      </c>
      <c r="I8" s="2">
        <v>170</v>
      </c>
      <c r="J8" s="2">
        <v>712</v>
      </c>
      <c r="K8" s="2">
        <v>631</v>
      </c>
      <c r="L8" s="2">
        <v>814</v>
      </c>
      <c r="M8" s="2">
        <f t="shared" si="2"/>
        <v>53</v>
      </c>
      <c r="N8" s="2">
        <f t="shared" si="3"/>
        <v>140</v>
      </c>
      <c r="O8" s="2">
        <f t="shared" si="4"/>
        <v>700</v>
      </c>
      <c r="P8" s="2">
        <f t="shared" si="5"/>
        <v>584</v>
      </c>
      <c r="Q8" s="2">
        <f t="shared" si="6"/>
        <v>727</v>
      </c>
      <c r="R8" s="3">
        <f t="shared" si="7"/>
        <v>0.4042553191489362</v>
      </c>
      <c r="T8" s="3">
        <f t="shared" si="8"/>
        <v>0.12886876352583751</v>
      </c>
      <c r="U8" s="3">
        <f t="shared" si="9"/>
        <v>0.16924913787887269</v>
      </c>
      <c r="V8" s="3">
        <f t="shared" si="10"/>
        <v>0.85876414516202404</v>
      </c>
      <c r="W8" s="3">
        <f t="shared" si="11"/>
        <v>0.9548897895815579</v>
      </c>
      <c r="X8" s="3">
        <f t="shared" si="12"/>
        <v>0.77147353484607906</v>
      </c>
      <c r="Y8" s="3">
        <f t="shared" si="13"/>
        <v>2.0046750446217784E-2</v>
      </c>
      <c r="Z8" s="2">
        <v>409</v>
      </c>
      <c r="AA8" s="2">
        <v>744</v>
      </c>
      <c r="AB8" s="3">
        <f t="shared" si="14"/>
        <v>0.6155069634342295</v>
      </c>
      <c r="AC8" s="3">
        <f t="shared" si="15"/>
        <v>0.21076702938749164</v>
      </c>
      <c r="AE8" s="6">
        <f t="shared" si="16"/>
        <v>54.497431781685506</v>
      </c>
      <c r="AF8" s="6">
        <f t="shared" si="17"/>
        <v>48.777997727912847</v>
      </c>
      <c r="AG8" s="7">
        <f t="shared" si="18"/>
        <v>63.22705254904799</v>
      </c>
      <c r="AH8" s="2">
        <v>19</v>
      </c>
      <c r="AJ8" s="8">
        <v>49.205185</v>
      </c>
      <c r="AK8" s="8">
        <v>9.9827359999999992</v>
      </c>
      <c r="AL8" s="9">
        <v>398</v>
      </c>
      <c r="AM8" s="10">
        <v>59</v>
      </c>
      <c r="AN8" s="10">
        <v>38</v>
      </c>
      <c r="AO8" s="10">
        <v>85</v>
      </c>
      <c r="AP8" s="10">
        <v>27</v>
      </c>
      <c r="AQ8" s="10">
        <v>30</v>
      </c>
      <c r="AR8" s="11">
        <f t="shared" si="19"/>
        <v>86.602540378443877</v>
      </c>
    </row>
    <row r="9" spans="1:44" x14ac:dyDescent="0.3">
      <c r="A9" s="4">
        <v>45455.347615740742</v>
      </c>
      <c r="B9" s="5">
        <v>45455.347615740742</v>
      </c>
      <c r="C9" t="s">
        <v>50</v>
      </c>
      <c r="D9" s="2">
        <v>303</v>
      </c>
      <c r="E9" s="2">
        <v>491</v>
      </c>
      <c r="F9" s="2">
        <f t="shared" si="0"/>
        <v>274</v>
      </c>
      <c r="G9" s="2">
        <f t="shared" si="1"/>
        <v>462</v>
      </c>
      <c r="H9" s="2">
        <v>131</v>
      </c>
      <c r="I9" s="2">
        <v>137</v>
      </c>
      <c r="J9" s="2">
        <v>783</v>
      </c>
      <c r="K9" s="2">
        <v>617</v>
      </c>
      <c r="L9" s="2">
        <v>824</v>
      </c>
      <c r="M9" s="2">
        <f t="shared" si="2"/>
        <v>51</v>
      </c>
      <c r="N9" s="2">
        <f t="shared" si="3"/>
        <v>107</v>
      </c>
      <c r="O9" s="2">
        <f t="shared" si="4"/>
        <v>771</v>
      </c>
      <c r="P9" s="2">
        <f t="shared" si="5"/>
        <v>570</v>
      </c>
      <c r="Q9" s="2">
        <f t="shared" si="6"/>
        <v>737</v>
      </c>
      <c r="R9" s="3">
        <f t="shared" si="7"/>
        <v>0.40692640692640691</v>
      </c>
      <c r="T9" s="3">
        <f t="shared" si="8"/>
        <v>0.12232321612983481</v>
      </c>
      <c r="U9" s="3">
        <f t="shared" si="9"/>
        <v>0.12759954629249495</v>
      </c>
      <c r="V9" s="3">
        <f t="shared" si="10"/>
        <v>0.93303334435701146</v>
      </c>
      <c r="W9" s="3">
        <f t="shared" si="11"/>
        <v>0.9193527534448751</v>
      </c>
      <c r="X9" s="3">
        <f t="shared" si="12"/>
        <v>0.89415086983912095</v>
      </c>
      <c r="Y9" s="3">
        <f t="shared" si="13"/>
        <v>3.6517818886139475E-2</v>
      </c>
      <c r="Z9" s="2">
        <v>449</v>
      </c>
      <c r="AA9" s="2">
        <v>743</v>
      </c>
      <c r="AB9" s="3">
        <f t="shared" si="14"/>
        <v>0.67691132771002938</v>
      </c>
      <c r="AC9" s="3">
        <f t="shared" si="15"/>
        <v>0.16946821818107632</v>
      </c>
      <c r="AE9" s="6">
        <f t="shared" si="16"/>
        <v>40.900752059866292</v>
      </c>
      <c r="AF9" s="6">
        <f t="shared" si="17"/>
        <v>36.608382197016581</v>
      </c>
      <c r="AG9" s="7">
        <f t="shared" si="18"/>
        <v>40.942064065321887</v>
      </c>
      <c r="AH9" s="2">
        <v>19</v>
      </c>
      <c r="AJ9" s="8">
        <v>49.205190000000002</v>
      </c>
      <c r="AK9" s="8">
        <v>9.9827169999999992</v>
      </c>
      <c r="AL9" s="9">
        <v>396</v>
      </c>
      <c r="AM9" s="10">
        <v>62</v>
      </c>
      <c r="AN9" s="10">
        <v>33</v>
      </c>
      <c r="AO9" s="10">
        <v>85</v>
      </c>
      <c r="AP9" s="10">
        <v>27</v>
      </c>
      <c r="AQ9" s="10">
        <v>33</v>
      </c>
      <c r="AR9" s="11">
        <f t="shared" si="19"/>
        <v>83.867056794542407</v>
      </c>
    </row>
    <row r="10" spans="1:44" x14ac:dyDescent="0.3">
      <c r="A10" s="4">
        <v>45455.347731481481</v>
      </c>
      <c r="B10" s="5">
        <v>45455.347731481481</v>
      </c>
      <c r="C10" t="s">
        <v>50</v>
      </c>
      <c r="D10" s="2">
        <v>290</v>
      </c>
      <c r="E10" s="2">
        <v>411</v>
      </c>
      <c r="F10" s="2">
        <f t="shared" si="0"/>
        <v>261</v>
      </c>
      <c r="G10" s="2">
        <f t="shared" si="1"/>
        <v>382</v>
      </c>
      <c r="H10" s="2">
        <v>134</v>
      </c>
      <c r="I10" s="2">
        <v>157</v>
      </c>
      <c r="J10" s="2">
        <v>684</v>
      </c>
      <c r="K10" s="2">
        <v>587</v>
      </c>
      <c r="L10" s="2">
        <v>768</v>
      </c>
      <c r="M10" s="2">
        <f t="shared" si="2"/>
        <v>54</v>
      </c>
      <c r="N10" s="2">
        <f t="shared" si="3"/>
        <v>127</v>
      </c>
      <c r="O10" s="2">
        <f t="shared" si="4"/>
        <v>672</v>
      </c>
      <c r="P10" s="2">
        <f t="shared" si="5"/>
        <v>540</v>
      </c>
      <c r="Q10" s="2">
        <f t="shared" si="6"/>
        <v>681</v>
      </c>
      <c r="R10" s="3">
        <f t="shared" si="7"/>
        <v>0.31675392670157065</v>
      </c>
      <c r="T10" s="3">
        <f t="shared" si="8"/>
        <v>0.14016928264476017</v>
      </c>
      <c r="U10" s="3">
        <f t="shared" si="9"/>
        <v>0.16390396109941724</v>
      </c>
      <c r="V10" s="3">
        <f t="shared" si="10"/>
        <v>0.88010084022243729</v>
      </c>
      <c r="W10" s="3">
        <f t="shared" si="11"/>
        <v>0.94258703355743967</v>
      </c>
      <c r="X10" s="3">
        <f t="shared" si="12"/>
        <v>0.78541055062210741</v>
      </c>
      <c r="Y10" s="3">
        <f t="shared" si="13"/>
        <v>2.5678538789396063E-2</v>
      </c>
      <c r="Z10" s="2">
        <v>388</v>
      </c>
      <c r="AA10" s="2">
        <v>719</v>
      </c>
      <c r="AB10" s="3">
        <f t="shared" si="14"/>
        <v>0.60410247588787747</v>
      </c>
      <c r="AC10" s="3">
        <f t="shared" si="15"/>
        <v>0.21888938432972985</v>
      </c>
      <c r="AE10" s="6">
        <f t="shared" si="16"/>
        <v>57.398217321200391</v>
      </c>
      <c r="AF10" s="6">
        <f t="shared" si="17"/>
        <v>51.374318523633733</v>
      </c>
      <c r="AG10" s="7">
        <f t="shared" si="18"/>
        <v>65.410782275513355</v>
      </c>
      <c r="AH10" s="2">
        <v>19</v>
      </c>
      <c r="AJ10" s="8">
        <v>49.205193999999999</v>
      </c>
      <c r="AK10" s="8">
        <v>9.9827080000000006</v>
      </c>
      <c r="AL10" s="9">
        <v>396</v>
      </c>
      <c r="AM10" s="10">
        <v>76</v>
      </c>
      <c r="AN10" s="10">
        <v>35</v>
      </c>
      <c r="AO10" s="10">
        <v>85</v>
      </c>
      <c r="AP10" s="10">
        <v>27</v>
      </c>
      <c r="AQ10" s="10">
        <v>28</v>
      </c>
      <c r="AR10" s="11">
        <f t="shared" si="19"/>
        <v>88.294759285892695</v>
      </c>
    </row>
    <row r="11" spans="1:44" x14ac:dyDescent="0.3">
      <c r="A11" s="4">
        <v>45455.347939814812</v>
      </c>
      <c r="B11" s="5">
        <v>45455.347939814812</v>
      </c>
      <c r="C11" t="s">
        <v>50</v>
      </c>
      <c r="D11" s="2">
        <v>413</v>
      </c>
      <c r="E11" s="2">
        <v>946</v>
      </c>
      <c r="F11" s="2">
        <f t="shared" si="0"/>
        <v>384</v>
      </c>
      <c r="G11" s="2">
        <f t="shared" si="1"/>
        <v>917</v>
      </c>
      <c r="H11" s="2">
        <v>141</v>
      </c>
      <c r="I11" s="2">
        <v>225</v>
      </c>
      <c r="J11" s="2">
        <v>934</v>
      </c>
      <c r="K11" s="2">
        <v>849</v>
      </c>
      <c r="L11" s="2">
        <v>1061</v>
      </c>
      <c r="M11" s="2">
        <f t="shared" si="2"/>
        <v>61</v>
      </c>
      <c r="N11" s="2">
        <f t="shared" si="3"/>
        <v>195</v>
      </c>
      <c r="O11" s="2">
        <f t="shared" si="4"/>
        <v>922</v>
      </c>
      <c r="P11" s="2">
        <f t="shared" si="5"/>
        <v>802</v>
      </c>
      <c r="Q11" s="2">
        <f t="shared" si="6"/>
        <v>974</v>
      </c>
      <c r="R11" s="3">
        <f t="shared" si="7"/>
        <v>0.58124318429661948</v>
      </c>
      <c r="T11" s="3">
        <f t="shared" si="8"/>
        <v>0.11070750951300444</v>
      </c>
      <c r="U11" s="3">
        <f t="shared" si="9"/>
        <v>0.17595778843794654</v>
      </c>
      <c r="V11" s="3">
        <f t="shared" si="10"/>
        <v>0.84427171299095594</v>
      </c>
      <c r="W11" s="3">
        <f t="shared" si="11"/>
        <v>0.97879158000950339</v>
      </c>
      <c r="X11" s="3">
        <f t="shared" si="12"/>
        <v>0.75459150518137663</v>
      </c>
      <c r="Y11" s="3">
        <f t="shared" si="13"/>
        <v>9.3097752940314478E-3</v>
      </c>
      <c r="Z11" s="2">
        <v>359</v>
      </c>
      <c r="AA11" s="2">
        <v>702</v>
      </c>
      <c r="AB11" s="3">
        <f t="shared" si="14"/>
        <v>0.57228536880290204</v>
      </c>
      <c r="AC11" s="3">
        <f t="shared" si="15"/>
        <v>0.24238735723574825</v>
      </c>
      <c r="AE11" s="6">
        <f t="shared" si="16"/>
        <v>66.209784530184564</v>
      </c>
      <c r="AF11" s="6">
        <f t="shared" si="17"/>
        <v>59.261015966206664</v>
      </c>
      <c r="AG11" s="7">
        <f t="shared" si="18"/>
        <v>78.533902859087249</v>
      </c>
      <c r="AH11" s="2">
        <v>20</v>
      </c>
      <c r="AJ11" s="8">
        <v>49.205190000000002</v>
      </c>
      <c r="AK11" s="8">
        <v>9.9827089999999998</v>
      </c>
      <c r="AL11" s="9">
        <v>396</v>
      </c>
      <c r="AM11" s="10">
        <v>68</v>
      </c>
      <c r="AN11" s="10">
        <v>35</v>
      </c>
      <c r="AO11" s="10">
        <v>85</v>
      </c>
      <c r="AP11" s="10">
        <v>27</v>
      </c>
      <c r="AQ11" s="10">
        <v>30</v>
      </c>
      <c r="AR11" s="11">
        <f t="shared" si="19"/>
        <v>86.602540378443877</v>
      </c>
    </row>
    <row r="12" spans="1:44" x14ac:dyDescent="0.3">
      <c r="A12" s="4">
        <v>45455.348067129627</v>
      </c>
      <c r="B12" s="5">
        <v>45455.348067129627</v>
      </c>
      <c r="C12" t="s">
        <v>50</v>
      </c>
      <c r="D12" s="2">
        <v>293</v>
      </c>
      <c r="E12" s="2">
        <v>440</v>
      </c>
      <c r="F12" s="2">
        <f t="shared" si="0"/>
        <v>264</v>
      </c>
      <c r="G12" s="2">
        <f t="shared" si="1"/>
        <v>411</v>
      </c>
      <c r="H12" s="2">
        <v>131</v>
      </c>
      <c r="I12" s="2">
        <v>188</v>
      </c>
      <c r="J12" s="2">
        <v>699</v>
      </c>
      <c r="K12" s="2">
        <v>604</v>
      </c>
      <c r="L12" s="2">
        <v>770</v>
      </c>
      <c r="M12" s="2">
        <f t="shared" si="2"/>
        <v>51</v>
      </c>
      <c r="N12" s="2">
        <f t="shared" si="3"/>
        <v>158</v>
      </c>
      <c r="O12" s="2">
        <f t="shared" si="4"/>
        <v>687</v>
      </c>
      <c r="P12" s="2">
        <f t="shared" si="5"/>
        <v>557</v>
      </c>
      <c r="Q12" s="2">
        <f t="shared" si="6"/>
        <v>683</v>
      </c>
      <c r="R12" s="3">
        <f t="shared" si="7"/>
        <v>0.35766423357664234</v>
      </c>
      <c r="T12" s="3">
        <f t="shared" si="8"/>
        <v>0.13199445137289642</v>
      </c>
      <c r="U12" s="3">
        <f t="shared" si="9"/>
        <v>0.2033149076719786</v>
      </c>
      <c r="V12" s="3">
        <f t="shared" si="10"/>
        <v>0.89711126027405919</v>
      </c>
      <c r="W12" s="3">
        <f t="shared" si="11"/>
        <v>0.96941403884796751</v>
      </c>
      <c r="X12" s="3">
        <f t="shared" si="12"/>
        <v>0.6918307763923891</v>
      </c>
      <c r="Y12" s="3">
        <f t="shared" si="13"/>
        <v>1.3490695207383014E-2</v>
      </c>
      <c r="Z12" s="2">
        <v>390</v>
      </c>
      <c r="AA12" s="2">
        <v>760</v>
      </c>
      <c r="AB12" s="3">
        <f t="shared" si="14"/>
        <v>0.5743875086541621</v>
      </c>
      <c r="AC12" s="3">
        <f t="shared" si="15"/>
        <v>0.24079501337153092</v>
      </c>
      <c r="AE12" s="6">
        <f t="shared" si="16"/>
        <v>65.592969116130973</v>
      </c>
      <c r="AF12" s="6">
        <f t="shared" si="17"/>
        <v>58.708942609849174</v>
      </c>
      <c r="AG12" s="7">
        <f t="shared" si="18"/>
        <v>84.860264407420544</v>
      </c>
      <c r="AH12" s="2">
        <v>22</v>
      </c>
      <c r="AJ12" s="8">
        <v>49.205179999999999</v>
      </c>
      <c r="AK12" s="8">
        <v>9.9827159999999999</v>
      </c>
      <c r="AL12" s="9">
        <v>393</v>
      </c>
      <c r="AM12" s="10">
        <v>55</v>
      </c>
      <c r="AN12" s="10">
        <v>44</v>
      </c>
      <c r="AO12" s="10">
        <v>85</v>
      </c>
      <c r="AP12" s="10">
        <v>27</v>
      </c>
      <c r="AQ12" s="10">
        <v>29</v>
      </c>
      <c r="AR12" s="11">
        <f t="shared" si="19"/>
        <v>87.461970713939579</v>
      </c>
    </row>
    <row r="13" spans="1:44" x14ac:dyDescent="0.3">
      <c r="A13" s="4">
        <v>45455.348194444443</v>
      </c>
      <c r="B13" s="5">
        <v>45455.348194444443</v>
      </c>
      <c r="C13" t="s">
        <v>50</v>
      </c>
      <c r="D13" s="2">
        <v>289</v>
      </c>
      <c r="E13" s="2">
        <v>390</v>
      </c>
      <c r="F13" s="2">
        <f t="shared" si="0"/>
        <v>260</v>
      </c>
      <c r="G13" s="2">
        <f t="shared" si="1"/>
        <v>361</v>
      </c>
      <c r="H13" s="2">
        <v>133</v>
      </c>
      <c r="I13" s="2">
        <v>236</v>
      </c>
      <c r="J13" s="2">
        <v>721</v>
      </c>
      <c r="K13" s="2">
        <v>581</v>
      </c>
      <c r="L13" s="2">
        <v>759</v>
      </c>
      <c r="M13" s="2">
        <f t="shared" si="2"/>
        <v>53</v>
      </c>
      <c r="N13" s="2">
        <f t="shared" si="3"/>
        <v>206</v>
      </c>
      <c r="O13" s="2">
        <f t="shared" si="4"/>
        <v>709</v>
      </c>
      <c r="P13" s="2">
        <f t="shared" si="5"/>
        <v>534</v>
      </c>
      <c r="Q13" s="2">
        <f t="shared" si="6"/>
        <v>672</v>
      </c>
      <c r="R13" s="3">
        <f t="shared" si="7"/>
        <v>0.27977839335180055</v>
      </c>
      <c r="T13" s="3">
        <f t="shared" si="8"/>
        <v>0.13941605815964861</v>
      </c>
      <c r="U13" s="3">
        <f t="shared" si="9"/>
        <v>0.26942059297423188</v>
      </c>
      <c r="V13" s="3">
        <f t="shared" si="10"/>
        <v>0.94099482839019799</v>
      </c>
      <c r="W13" s="3">
        <f t="shared" si="11"/>
        <v>0.94459751185322183</v>
      </c>
      <c r="X13" s="3">
        <f t="shared" si="12"/>
        <v>0.56956921234995106</v>
      </c>
      <c r="Y13" s="3">
        <f t="shared" si="13"/>
        <v>2.4753202724848319E-2</v>
      </c>
      <c r="Z13" s="2">
        <v>451</v>
      </c>
      <c r="AA13" s="2">
        <v>805</v>
      </c>
      <c r="AB13" s="3">
        <f t="shared" si="14"/>
        <v>0.62744153198179142</v>
      </c>
      <c r="AC13" s="3">
        <f t="shared" si="15"/>
        <v>0.20242673760904234</v>
      </c>
      <c r="AE13" s="6">
        <f t="shared" si="16"/>
        <v>51.596351049892448</v>
      </c>
      <c r="AF13" s="6">
        <f t="shared" si="17"/>
        <v>46.181410347485532</v>
      </c>
      <c r="AG13" s="7">
        <f t="shared" si="18"/>
        <v>81.081296787353466</v>
      </c>
      <c r="AH13" s="2">
        <v>23</v>
      </c>
      <c r="AJ13" s="8">
        <v>49.205177999999997</v>
      </c>
      <c r="AK13" s="8">
        <v>9.9827100000000009</v>
      </c>
      <c r="AL13" s="9">
        <v>392</v>
      </c>
      <c r="AM13" s="10">
        <v>83</v>
      </c>
      <c r="AN13" s="10">
        <v>64</v>
      </c>
      <c r="AO13" s="10">
        <v>85</v>
      </c>
      <c r="AP13" s="10">
        <v>27</v>
      </c>
      <c r="AQ13" s="10">
        <v>2</v>
      </c>
      <c r="AR13" s="11">
        <f t="shared" si="19"/>
        <v>99.93908270190957</v>
      </c>
    </row>
    <row r="14" spans="1:44" x14ac:dyDescent="0.3">
      <c r="A14" s="4">
        <v>45455.348414351851</v>
      </c>
      <c r="B14" s="5">
        <v>45455.348414351851</v>
      </c>
      <c r="C14" t="s">
        <v>50</v>
      </c>
      <c r="D14" s="2">
        <v>417</v>
      </c>
      <c r="E14" s="2">
        <v>1390</v>
      </c>
      <c r="F14" s="2">
        <f t="shared" si="0"/>
        <v>388</v>
      </c>
      <c r="G14" s="2">
        <f t="shared" si="1"/>
        <v>1361</v>
      </c>
      <c r="H14" s="2">
        <v>162</v>
      </c>
      <c r="I14" s="2">
        <v>658</v>
      </c>
      <c r="J14" s="2">
        <v>992</v>
      </c>
      <c r="K14" s="2">
        <v>863</v>
      </c>
      <c r="L14" s="2">
        <v>1041</v>
      </c>
      <c r="M14" s="2">
        <f t="shared" si="2"/>
        <v>82</v>
      </c>
      <c r="N14" s="2">
        <f t="shared" si="3"/>
        <v>628</v>
      </c>
      <c r="O14" s="2">
        <f t="shared" si="4"/>
        <v>980</v>
      </c>
      <c r="P14" s="2">
        <f t="shared" si="5"/>
        <v>816</v>
      </c>
      <c r="Q14" s="2">
        <f t="shared" si="6"/>
        <v>954</v>
      </c>
      <c r="R14" s="3">
        <f t="shared" si="7"/>
        <v>0.71491550330639231</v>
      </c>
      <c r="T14" s="3">
        <f t="shared" si="8"/>
        <v>0.1519398455130192</v>
      </c>
      <c r="U14" s="3">
        <f t="shared" si="9"/>
        <v>0.57855427817779737</v>
      </c>
      <c r="V14" s="3">
        <f t="shared" si="10"/>
        <v>0.91619512258480929</v>
      </c>
      <c r="W14" s="3">
        <f t="shared" si="11"/>
        <v>1.016755656882784</v>
      </c>
      <c r="X14" s="3">
        <f t="shared" si="12"/>
        <v>0.23765589063217812</v>
      </c>
      <c r="Y14" s="3">
        <f t="shared" si="13"/>
        <v>-7.2165973501866054E-3</v>
      </c>
      <c r="Z14" s="2">
        <v>418</v>
      </c>
      <c r="AA14" s="2">
        <v>797</v>
      </c>
      <c r="AB14" s="3">
        <f t="shared" si="14"/>
        <v>0.58717650369221175</v>
      </c>
      <c r="AC14" s="3">
        <f t="shared" si="15"/>
        <v>0.23123133136341215</v>
      </c>
      <c r="AE14" s="6">
        <f t="shared" si="16"/>
        <v>61.948602143163889</v>
      </c>
      <c r="AF14" s="6">
        <f t="shared" si="17"/>
        <v>55.447093261538768</v>
      </c>
      <c r="AG14" s="7">
        <f t="shared" si="18"/>
        <v>233.30830603039698</v>
      </c>
      <c r="AH14" s="2">
        <v>22</v>
      </c>
      <c r="AJ14" s="8">
        <v>49.205182000000001</v>
      </c>
      <c r="AK14" s="8">
        <v>9.9827010000000005</v>
      </c>
      <c r="AL14" s="9">
        <v>394</v>
      </c>
      <c r="AM14" s="10">
        <v>19</v>
      </c>
      <c r="AN14" s="10">
        <v>33</v>
      </c>
      <c r="AO14" s="10">
        <v>85</v>
      </c>
      <c r="AP14" s="10">
        <v>27</v>
      </c>
      <c r="AQ14" s="10">
        <v>54</v>
      </c>
      <c r="AR14" s="11">
        <f t="shared" si="19"/>
        <v>58.778525229247315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14"/>
  <sheetViews>
    <sheetView topLeftCell="A7" workbookViewId="0">
      <selection activeCell="J22" sqref="J22"/>
    </sheetView>
  </sheetViews>
  <sheetFormatPr baseColWidth="10" defaultColWidth="8.88671875" defaultRowHeight="14.4" x14ac:dyDescent="0.3"/>
  <sheetData>
    <row r="1" spans="1:53" x14ac:dyDescent="0.3">
      <c r="A1" s="1" t="s">
        <v>0</v>
      </c>
      <c r="B1" s="1" t="s">
        <v>1</v>
      </c>
      <c r="D1" s="12">
        <v>0</v>
      </c>
      <c r="E1" s="12">
        <v>50</v>
      </c>
      <c r="F1" s="12">
        <v>100</v>
      </c>
      <c r="G1" s="12">
        <v>150</v>
      </c>
      <c r="H1" s="12">
        <v>200</v>
      </c>
      <c r="I1" s="12">
        <v>250</v>
      </c>
      <c r="J1" s="12">
        <v>300</v>
      </c>
      <c r="K1" s="12">
        <v>350</v>
      </c>
      <c r="L1" s="12">
        <v>400</v>
      </c>
      <c r="M1" s="12">
        <v>450</v>
      </c>
      <c r="N1" s="12">
        <v>500</v>
      </c>
      <c r="O1" s="12">
        <v>550</v>
      </c>
      <c r="P1" s="12">
        <v>600</v>
      </c>
      <c r="Q1" s="12">
        <v>650</v>
      </c>
      <c r="R1" s="12">
        <v>700</v>
      </c>
      <c r="S1" s="12">
        <v>750</v>
      </c>
      <c r="T1" s="12">
        <v>800</v>
      </c>
      <c r="U1" s="12">
        <v>850</v>
      </c>
      <c r="V1" s="12">
        <v>900</v>
      </c>
      <c r="W1" s="12">
        <v>950</v>
      </c>
      <c r="X1" s="12">
        <v>1000</v>
      </c>
      <c r="Y1" s="12">
        <v>1050</v>
      </c>
      <c r="Z1" s="12">
        <v>1100</v>
      </c>
      <c r="AA1" s="12">
        <v>1150</v>
      </c>
      <c r="AB1" s="12">
        <v>1200</v>
      </c>
      <c r="AC1" s="12">
        <v>1250</v>
      </c>
      <c r="AD1" s="12">
        <v>1300</v>
      </c>
      <c r="AE1" s="12">
        <v>1350</v>
      </c>
      <c r="AF1" s="12">
        <v>1400</v>
      </c>
      <c r="AG1" s="12">
        <v>1450</v>
      </c>
      <c r="AH1" s="12">
        <v>1500</v>
      </c>
      <c r="AI1" s="12">
        <v>1550</v>
      </c>
      <c r="AJ1" s="12">
        <v>1600</v>
      </c>
      <c r="AK1" s="12">
        <v>1650</v>
      </c>
      <c r="AL1" s="12">
        <v>1700</v>
      </c>
      <c r="AM1" s="12">
        <v>1750</v>
      </c>
      <c r="AN1" s="12">
        <v>1800</v>
      </c>
      <c r="AO1" s="12">
        <v>1850</v>
      </c>
      <c r="AP1" s="12">
        <v>1900</v>
      </c>
      <c r="AQ1" s="12">
        <v>1950</v>
      </c>
      <c r="AR1" s="12">
        <v>2000</v>
      </c>
      <c r="AS1" s="12">
        <v>2050</v>
      </c>
      <c r="AT1" s="12">
        <v>2100</v>
      </c>
      <c r="AU1" s="12">
        <v>2150</v>
      </c>
      <c r="AV1" s="12">
        <v>2200</v>
      </c>
      <c r="AW1" s="12">
        <v>2250</v>
      </c>
      <c r="AX1" s="12">
        <v>2300</v>
      </c>
      <c r="AY1" s="12">
        <v>2350</v>
      </c>
      <c r="AZ1" s="12">
        <v>2400</v>
      </c>
      <c r="BA1" s="12">
        <v>2450</v>
      </c>
    </row>
    <row r="5" spans="1:53" x14ac:dyDescent="0.3">
      <c r="A5" s="4">
        <v>45455.347083333327</v>
      </c>
      <c r="B5" s="5">
        <v>45455.347083333327</v>
      </c>
      <c r="D5" s="2">
        <v>259</v>
      </c>
      <c r="E5" s="2">
        <v>259</v>
      </c>
      <c r="F5" s="2">
        <v>259</v>
      </c>
      <c r="G5" s="2">
        <v>259</v>
      </c>
      <c r="H5" s="2">
        <v>333</v>
      </c>
      <c r="I5" s="2">
        <v>385</v>
      </c>
      <c r="J5" s="2">
        <v>388</v>
      </c>
      <c r="K5" s="2">
        <v>390</v>
      </c>
      <c r="L5" s="2">
        <v>395</v>
      </c>
      <c r="M5" s="2">
        <v>393</v>
      </c>
      <c r="N5" s="2">
        <v>396</v>
      </c>
      <c r="O5" s="2">
        <v>396</v>
      </c>
      <c r="P5" s="2">
        <v>392</v>
      </c>
      <c r="Q5" s="2">
        <v>395</v>
      </c>
      <c r="R5" s="2">
        <v>394</v>
      </c>
      <c r="S5" s="2">
        <v>397</v>
      </c>
      <c r="T5" s="2">
        <v>313</v>
      </c>
      <c r="U5" s="2">
        <v>276</v>
      </c>
      <c r="V5" s="2">
        <v>273</v>
      </c>
      <c r="W5" s="2">
        <v>271</v>
      </c>
      <c r="X5" s="2">
        <v>263</v>
      </c>
      <c r="Y5" s="2">
        <v>269</v>
      </c>
      <c r="Z5" s="2">
        <v>269</v>
      </c>
      <c r="AA5" s="2">
        <v>267</v>
      </c>
      <c r="AB5" s="2">
        <v>265</v>
      </c>
      <c r="AC5" s="2">
        <v>271</v>
      </c>
      <c r="AD5" s="2">
        <v>271</v>
      </c>
      <c r="AE5" s="2">
        <v>269</v>
      </c>
      <c r="AF5" s="2">
        <v>277</v>
      </c>
      <c r="AG5" s="2">
        <v>272</v>
      </c>
      <c r="AH5" s="2">
        <v>271</v>
      </c>
      <c r="AI5" s="2">
        <v>273</v>
      </c>
      <c r="AJ5" s="2">
        <v>267</v>
      </c>
      <c r="AK5" s="2">
        <v>273</v>
      </c>
      <c r="AL5" s="2">
        <v>272</v>
      </c>
      <c r="AM5" s="2">
        <v>269</v>
      </c>
      <c r="AN5" s="2">
        <v>269</v>
      </c>
      <c r="AO5" s="2">
        <v>262</v>
      </c>
      <c r="AP5" s="2">
        <v>263</v>
      </c>
      <c r="AQ5" s="2">
        <v>267</v>
      </c>
      <c r="AR5" s="2">
        <v>271</v>
      </c>
      <c r="AS5" s="2">
        <v>272</v>
      </c>
      <c r="AT5" s="2">
        <v>271</v>
      </c>
      <c r="AU5" s="2">
        <v>269</v>
      </c>
      <c r="AV5" s="2">
        <v>271</v>
      </c>
      <c r="AW5" s="2">
        <v>267</v>
      </c>
      <c r="AX5" s="2">
        <v>269</v>
      </c>
      <c r="AY5" s="2">
        <v>273</v>
      </c>
      <c r="AZ5" s="2">
        <v>259</v>
      </c>
      <c r="BA5" s="2">
        <v>268</v>
      </c>
    </row>
    <row r="6" spans="1:53" x14ac:dyDescent="0.3">
      <c r="A6" s="4">
        <v>45455.347222222219</v>
      </c>
      <c r="B6" s="5">
        <v>45455.347222222219</v>
      </c>
      <c r="D6" s="2">
        <v>293</v>
      </c>
      <c r="E6" s="2">
        <v>293</v>
      </c>
      <c r="F6" s="2">
        <v>293</v>
      </c>
      <c r="G6" s="2">
        <v>293</v>
      </c>
      <c r="H6" s="2">
        <v>415</v>
      </c>
      <c r="I6" s="2">
        <v>466</v>
      </c>
      <c r="J6" s="2">
        <v>474</v>
      </c>
      <c r="K6" s="2">
        <v>481</v>
      </c>
      <c r="L6" s="2">
        <v>486</v>
      </c>
      <c r="M6" s="2">
        <v>484</v>
      </c>
      <c r="N6" s="2">
        <v>485</v>
      </c>
      <c r="O6" s="2">
        <v>484</v>
      </c>
      <c r="P6" s="2">
        <v>483</v>
      </c>
      <c r="Q6" s="2">
        <v>487</v>
      </c>
      <c r="R6" s="2">
        <v>483</v>
      </c>
      <c r="S6" s="2">
        <v>478</v>
      </c>
      <c r="T6" s="2">
        <v>382</v>
      </c>
      <c r="U6" s="2">
        <v>320</v>
      </c>
      <c r="V6" s="2">
        <v>317</v>
      </c>
      <c r="W6" s="2">
        <v>314</v>
      </c>
      <c r="X6" s="2">
        <v>314</v>
      </c>
      <c r="Y6" s="2">
        <v>313</v>
      </c>
      <c r="Z6" s="2">
        <v>319</v>
      </c>
      <c r="AA6" s="2">
        <v>317</v>
      </c>
      <c r="AB6" s="2">
        <v>310</v>
      </c>
      <c r="AC6" s="2">
        <v>307</v>
      </c>
      <c r="AD6" s="2">
        <v>311</v>
      </c>
      <c r="AE6" s="2">
        <v>314</v>
      </c>
      <c r="AF6" s="2">
        <v>316</v>
      </c>
      <c r="AG6" s="2">
        <v>313</v>
      </c>
      <c r="AH6" s="2">
        <v>316</v>
      </c>
      <c r="AI6" s="2">
        <v>315</v>
      </c>
      <c r="AJ6" s="2">
        <v>314</v>
      </c>
      <c r="AK6" s="2">
        <v>319</v>
      </c>
      <c r="AL6" s="2">
        <v>315</v>
      </c>
      <c r="AM6" s="2">
        <v>317</v>
      </c>
      <c r="AN6" s="2">
        <v>320</v>
      </c>
      <c r="AO6" s="2">
        <v>317</v>
      </c>
      <c r="AP6" s="2">
        <v>309</v>
      </c>
      <c r="AQ6" s="2">
        <v>309</v>
      </c>
      <c r="AR6" s="2">
        <v>312</v>
      </c>
      <c r="AS6" s="2">
        <v>311</v>
      </c>
      <c r="AT6" s="2">
        <v>312</v>
      </c>
      <c r="AU6" s="2">
        <v>313</v>
      </c>
      <c r="AV6" s="2">
        <v>313</v>
      </c>
      <c r="AW6" s="2">
        <v>309</v>
      </c>
      <c r="AX6" s="2">
        <v>309</v>
      </c>
      <c r="AY6" s="2">
        <v>309</v>
      </c>
      <c r="AZ6" s="2">
        <v>311</v>
      </c>
      <c r="BA6" s="2">
        <v>311</v>
      </c>
    </row>
    <row r="7" spans="1:53" x14ac:dyDescent="0.3">
      <c r="A7" s="4">
        <v>45455.347349537027</v>
      </c>
      <c r="B7" s="5">
        <v>45455.347349537027</v>
      </c>
      <c r="D7" s="2">
        <v>285</v>
      </c>
      <c r="E7" s="2">
        <v>285</v>
      </c>
      <c r="F7" s="2">
        <v>285</v>
      </c>
      <c r="G7" s="2">
        <v>285</v>
      </c>
      <c r="H7" s="2">
        <v>427</v>
      </c>
      <c r="I7" s="2">
        <v>490</v>
      </c>
      <c r="J7" s="2">
        <v>502</v>
      </c>
      <c r="K7" s="2">
        <v>505</v>
      </c>
      <c r="L7" s="2">
        <v>506</v>
      </c>
      <c r="M7" s="2">
        <v>509</v>
      </c>
      <c r="N7" s="2">
        <v>511</v>
      </c>
      <c r="O7" s="2">
        <v>509</v>
      </c>
      <c r="P7" s="2">
        <v>512</v>
      </c>
      <c r="Q7" s="2">
        <v>514</v>
      </c>
      <c r="R7" s="2">
        <v>512</v>
      </c>
      <c r="S7" s="2">
        <v>513</v>
      </c>
      <c r="T7" s="2">
        <v>387</v>
      </c>
      <c r="U7" s="2">
        <v>319</v>
      </c>
      <c r="V7" s="2">
        <v>318</v>
      </c>
      <c r="W7" s="2">
        <v>317</v>
      </c>
      <c r="X7" s="2">
        <v>315</v>
      </c>
      <c r="Y7" s="2">
        <v>307</v>
      </c>
      <c r="Z7" s="2">
        <v>306</v>
      </c>
      <c r="AA7" s="2">
        <v>309</v>
      </c>
      <c r="AB7" s="2">
        <v>321</v>
      </c>
      <c r="AC7" s="2">
        <v>311</v>
      </c>
      <c r="AD7" s="2">
        <v>311</v>
      </c>
      <c r="AE7" s="2">
        <v>315</v>
      </c>
      <c r="AF7" s="2">
        <v>311</v>
      </c>
      <c r="AG7" s="2">
        <v>314</v>
      </c>
      <c r="AH7" s="2">
        <v>313</v>
      </c>
      <c r="AI7" s="2">
        <v>311</v>
      </c>
      <c r="AJ7" s="2">
        <v>315</v>
      </c>
      <c r="AK7" s="2">
        <v>311</v>
      </c>
      <c r="AL7" s="2">
        <v>306</v>
      </c>
      <c r="AM7" s="2">
        <v>299</v>
      </c>
      <c r="AN7" s="2">
        <v>319</v>
      </c>
      <c r="AO7" s="2">
        <v>307</v>
      </c>
      <c r="AP7" s="2">
        <v>305</v>
      </c>
      <c r="AQ7" s="2">
        <v>305</v>
      </c>
      <c r="AR7" s="2">
        <v>303</v>
      </c>
      <c r="AS7" s="2">
        <v>299</v>
      </c>
      <c r="AT7" s="2">
        <v>298</v>
      </c>
      <c r="AU7" s="2">
        <v>297</v>
      </c>
      <c r="AV7" s="2">
        <v>315</v>
      </c>
      <c r="AW7" s="2">
        <v>307</v>
      </c>
      <c r="AX7" s="2">
        <v>305</v>
      </c>
      <c r="AY7" s="2">
        <v>307</v>
      </c>
      <c r="AZ7" s="2">
        <v>309</v>
      </c>
      <c r="BA7" s="2">
        <v>310</v>
      </c>
    </row>
    <row r="8" spans="1:53" x14ac:dyDescent="0.3">
      <c r="A8" s="4">
        <v>45455.347453703696</v>
      </c>
      <c r="B8" s="5">
        <v>45455.347453703696</v>
      </c>
      <c r="D8" s="2">
        <v>280</v>
      </c>
      <c r="E8" s="2">
        <v>280</v>
      </c>
      <c r="F8" s="2">
        <v>280</v>
      </c>
      <c r="G8" s="2">
        <v>280</v>
      </c>
      <c r="H8" s="2">
        <v>405</v>
      </c>
      <c r="I8" s="2">
        <v>454</v>
      </c>
      <c r="J8" s="2">
        <v>465</v>
      </c>
      <c r="K8" s="2">
        <v>466</v>
      </c>
      <c r="L8" s="2">
        <v>464</v>
      </c>
      <c r="M8" s="2">
        <v>472</v>
      </c>
      <c r="N8" s="2">
        <v>473</v>
      </c>
      <c r="O8" s="2">
        <v>466</v>
      </c>
      <c r="P8" s="2">
        <v>470</v>
      </c>
      <c r="Q8" s="2">
        <v>465</v>
      </c>
      <c r="R8" s="2">
        <v>469</v>
      </c>
      <c r="S8" s="2">
        <v>467</v>
      </c>
      <c r="T8" s="2">
        <v>365</v>
      </c>
      <c r="U8" s="2">
        <v>317</v>
      </c>
      <c r="V8" s="2">
        <v>312</v>
      </c>
      <c r="W8" s="2">
        <v>312</v>
      </c>
      <c r="X8" s="2">
        <v>313</v>
      </c>
      <c r="Y8" s="2">
        <v>313</v>
      </c>
      <c r="Z8" s="2">
        <v>309</v>
      </c>
      <c r="AA8" s="2">
        <v>307</v>
      </c>
      <c r="AB8" s="2">
        <v>307</v>
      </c>
      <c r="AC8" s="2">
        <v>299</v>
      </c>
      <c r="AD8" s="2">
        <v>302</v>
      </c>
      <c r="AE8" s="2">
        <v>303</v>
      </c>
      <c r="AF8" s="2">
        <v>299</v>
      </c>
      <c r="AG8" s="2">
        <v>313</v>
      </c>
      <c r="AH8" s="2">
        <v>307</v>
      </c>
      <c r="AI8" s="2">
        <v>303</v>
      </c>
      <c r="AJ8" s="2">
        <v>307</v>
      </c>
      <c r="AK8" s="2">
        <v>301</v>
      </c>
      <c r="AL8" s="2">
        <v>301</v>
      </c>
      <c r="AM8" s="2">
        <v>299</v>
      </c>
      <c r="AN8" s="2">
        <v>293</v>
      </c>
      <c r="AO8" s="2">
        <v>313</v>
      </c>
      <c r="AP8" s="2">
        <v>310</v>
      </c>
      <c r="AQ8" s="2">
        <v>309</v>
      </c>
      <c r="AR8" s="2">
        <v>313</v>
      </c>
      <c r="AS8" s="2">
        <v>307</v>
      </c>
      <c r="AT8" s="2">
        <v>302</v>
      </c>
      <c r="AU8" s="2">
        <v>299</v>
      </c>
      <c r="AV8" s="2">
        <v>299</v>
      </c>
      <c r="AW8" s="2">
        <v>301</v>
      </c>
      <c r="AX8" s="2">
        <v>307</v>
      </c>
      <c r="AY8" s="2">
        <v>310</v>
      </c>
      <c r="AZ8" s="2">
        <v>309</v>
      </c>
      <c r="BA8" s="2">
        <v>303</v>
      </c>
    </row>
    <row r="9" spans="1:53" x14ac:dyDescent="0.3">
      <c r="A9" s="4">
        <v>45455.347615740742</v>
      </c>
      <c r="B9" s="5">
        <v>45455.347615740742</v>
      </c>
      <c r="D9" s="2">
        <v>274</v>
      </c>
      <c r="E9" s="2">
        <v>274</v>
      </c>
      <c r="F9" s="2">
        <v>274</v>
      </c>
      <c r="G9" s="2">
        <v>274</v>
      </c>
      <c r="H9" s="2">
        <v>394</v>
      </c>
      <c r="I9" s="2">
        <v>444</v>
      </c>
      <c r="J9" s="2">
        <v>448</v>
      </c>
      <c r="K9" s="2">
        <v>459</v>
      </c>
      <c r="L9" s="2">
        <v>459</v>
      </c>
      <c r="M9" s="2">
        <v>466</v>
      </c>
      <c r="N9" s="2">
        <v>459</v>
      </c>
      <c r="O9" s="2">
        <v>461</v>
      </c>
      <c r="P9" s="2">
        <v>462</v>
      </c>
      <c r="Q9" s="2">
        <v>458</v>
      </c>
      <c r="R9" s="2">
        <v>459</v>
      </c>
      <c r="S9" s="2">
        <v>460</v>
      </c>
      <c r="T9" s="2">
        <v>354</v>
      </c>
      <c r="U9" s="2">
        <v>299</v>
      </c>
      <c r="V9" s="2">
        <v>294</v>
      </c>
      <c r="W9" s="2">
        <v>295</v>
      </c>
      <c r="X9" s="2">
        <v>304</v>
      </c>
      <c r="Y9" s="2">
        <v>303</v>
      </c>
      <c r="Z9" s="2">
        <v>287</v>
      </c>
      <c r="AA9" s="2">
        <v>285</v>
      </c>
      <c r="AB9" s="2">
        <v>289</v>
      </c>
      <c r="AC9" s="2">
        <v>295</v>
      </c>
      <c r="AD9" s="2">
        <v>285</v>
      </c>
      <c r="AE9" s="2">
        <v>289</v>
      </c>
      <c r="AF9" s="2">
        <v>289</v>
      </c>
      <c r="AG9" s="2">
        <v>287</v>
      </c>
      <c r="AH9" s="2">
        <v>285</v>
      </c>
      <c r="AI9" s="2">
        <v>288</v>
      </c>
      <c r="AJ9" s="2">
        <v>288</v>
      </c>
      <c r="AK9" s="2">
        <v>287</v>
      </c>
      <c r="AL9" s="2">
        <v>287</v>
      </c>
      <c r="AM9" s="2">
        <v>288</v>
      </c>
      <c r="AN9" s="2">
        <v>286</v>
      </c>
      <c r="AO9" s="2">
        <v>283</v>
      </c>
      <c r="AP9" s="2">
        <v>281</v>
      </c>
      <c r="AQ9" s="2">
        <v>281</v>
      </c>
      <c r="AR9" s="2">
        <v>284</v>
      </c>
      <c r="AS9" s="2">
        <v>289</v>
      </c>
      <c r="AT9" s="2">
        <v>291</v>
      </c>
      <c r="AU9" s="2">
        <v>292</v>
      </c>
      <c r="AV9" s="2">
        <v>288</v>
      </c>
      <c r="AW9" s="2">
        <v>281</v>
      </c>
      <c r="AX9" s="2">
        <v>289</v>
      </c>
      <c r="AY9" s="2">
        <v>287</v>
      </c>
      <c r="AZ9" s="2">
        <v>286</v>
      </c>
      <c r="BA9" s="2">
        <v>285</v>
      </c>
    </row>
    <row r="10" spans="1:53" x14ac:dyDescent="0.3">
      <c r="A10" s="4">
        <v>45455.347731481481</v>
      </c>
      <c r="B10" s="5">
        <v>45455.347731481481</v>
      </c>
      <c r="D10" s="2">
        <v>261</v>
      </c>
      <c r="E10" s="2">
        <v>261</v>
      </c>
      <c r="F10" s="2">
        <v>261</v>
      </c>
      <c r="G10" s="2">
        <v>261</v>
      </c>
      <c r="H10" s="2">
        <v>340</v>
      </c>
      <c r="I10" s="2">
        <v>375</v>
      </c>
      <c r="J10" s="2">
        <v>374</v>
      </c>
      <c r="K10" s="2">
        <v>381</v>
      </c>
      <c r="L10" s="2">
        <v>381</v>
      </c>
      <c r="M10" s="2">
        <v>382</v>
      </c>
      <c r="N10" s="2">
        <v>380</v>
      </c>
      <c r="O10" s="2">
        <v>379</v>
      </c>
      <c r="P10" s="2">
        <v>382</v>
      </c>
      <c r="Q10" s="2">
        <v>383</v>
      </c>
      <c r="R10" s="2">
        <v>381</v>
      </c>
      <c r="S10" s="2">
        <v>384</v>
      </c>
      <c r="T10" s="2">
        <v>319</v>
      </c>
      <c r="U10" s="2">
        <v>280</v>
      </c>
      <c r="V10" s="2">
        <v>277</v>
      </c>
      <c r="W10" s="2">
        <v>275</v>
      </c>
      <c r="X10" s="2">
        <v>278</v>
      </c>
      <c r="Y10" s="2">
        <v>275</v>
      </c>
      <c r="Z10" s="2">
        <v>274</v>
      </c>
      <c r="AA10" s="2">
        <v>287</v>
      </c>
      <c r="AB10" s="2">
        <v>279</v>
      </c>
      <c r="AC10" s="2">
        <v>277</v>
      </c>
      <c r="AD10" s="2">
        <v>274</v>
      </c>
      <c r="AE10" s="2">
        <v>265</v>
      </c>
      <c r="AF10" s="2">
        <v>268</v>
      </c>
      <c r="AG10" s="2">
        <v>270</v>
      </c>
      <c r="AH10" s="2">
        <v>271</v>
      </c>
      <c r="AI10" s="2">
        <v>267</v>
      </c>
      <c r="AJ10" s="2">
        <v>267</v>
      </c>
      <c r="AK10" s="2">
        <v>270</v>
      </c>
      <c r="AL10" s="2">
        <v>275</v>
      </c>
      <c r="AM10" s="2">
        <v>279</v>
      </c>
      <c r="AN10" s="2">
        <v>277</v>
      </c>
      <c r="AO10" s="2">
        <v>276</v>
      </c>
      <c r="AP10" s="2">
        <v>275</v>
      </c>
      <c r="AQ10" s="2">
        <v>275</v>
      </c>
      <c r="AR10" s="2">
        <v>273</v>
      </c>
      <c r="AS10" s="2">
        <v>271</v>
      </c>
      <c r="AT10" s="2">
        <v>269</v>
      </c>
      <c r="AU10" s="2">
        <v>269</v>
      </c>
      <c r="AV10" s="2">
        <v>269</v>
      </c>
      <c r="AW10" s="2">
        <v>269</v>
      </c>
      <c r="AX10" s="2">
        <v>271</v>
      </c>
      <c r="AY10" s="2">
        <v>273</v>
      </c>
      <c r="AZ10" s="2">
        <v>268</v>
      </c>
      <c r="BA10" s="2">
        <v>269</v>
      </c>
    </row>
    <row r="11" spans="1:53" x14ac:dyDescent="0.3">
      <c r="A11" s="4">
        <v>45455.347939814812</v>
      </c>
      <c r="B11" s="5">
        <v>45455.347939814812</v>
      </c>
      <c r="D11" s="2">
        <v>384</v>
      </c>
      <c r="E11" s="2">
        <v>384</v>
      </c>
      <c r="F11" s="2">
        <v>384</v>
      </c>
      <c r="G11" s="2">
        <v>384</v>
      </c>
      <c r="H11" s="2">
        <v>727</v>
      </c>
      <c r="I11" s="2">
        <v>875</v>
      </c>
      <c r="J11" s="2">
        <v>891</v>
      </c>
      <c r="K11" s="2">
        <v>907</v>
      </c>
      <c r="L11" s="2">
        <v>917</v>
      </c>
      <c r="M11" s="2">
        <v>917</v>
      </c>
      <c r="N11" s="2">
        <v>919</v>
      </c>
      <c r="O11" s="2">
        <v>913</v>
      </c>
      <c r="P11" s="2">
        <v>913</v>
      </c>
      <c r="Q11" s="2">
        <v>911</v>
      </c>
      <c r="R11" s="2">
        <v>907</v>
      </c>
      <c r="S11" s="2">
        <v>910</v>
      </c>
      <c r="T11" s="2">
        <v>614</v>
      </c>
      <c r="U11" s="2">
        <v>443</v>
      </c>
      <c r="V11" s="2">
        <v>433</v>
      </c>
      <c r="W11" s="2">
        <v>431</v>
      </c>
      <c r="X11" s="2">
        <v>432</v>
      </c>
      <c r="Y11" s="2">
        <v>431</v>
      </c>
      <c r="Z11" s="2">
        <v>427</v>
      </c>
      <c r="AA11" s="2">
        <v>421</v>
      </c>
      <c r="AB11" s="2">
        <v>422</v>
      </c>
      <c r="AC11" s="2">
        <v>415</v>
      </c>
      <c r="AD11" s="2">
        <v>411</v>
      </c>
      <c r="AE11" s="2">
        <v>413</v>
      </c>
      <c r="AF11" s="2">
        <v>414</v>
      </c>
      <c r="AG11" s="2">
        <v>413</v>
      </c>
      <c r="AH11" s="2">
        <v>411</v>
      </c>
      <c r="AI11" s="2">
        <v>407</v>
      </c>
      <c r="AJ11" s="2">
        <v>418</v>
      </c>
      <c r="AK11" s="2">
        <v>421</v>
      </c>
      <c r="AL11" s="2">
        <v>419</v>
      </c>
      <c r="AM11" s="2">
        <v>411</v>
      </c>
      <c r="AN11" s="2">
        <v>407</v>
      </c>
      <c r="AO11" s="2">
        <v>413</v>
      </c>
      <c r="AP11" s="2">
        <v>415</v>
      </c>
      <c r="AQ11" s="2">
        <v>407</v>
      </c>
      <c r="AR11" s="2">
        <v>405</v>
      </c>
      <c r="AS11" s="2">
        <v>400</v>
      </c>
      <c r="AT11" s="2">
        <v>398</v>
      </c>
      <c r="AU11" s="2">
        <v>403</v>
      </c>
      <c r="AV11" s="2">
        <v>412</v>
      </c>
      <c r="AW11" s="2">
        <v>411</v>
      </c>
      <c r="AX11" s="2">
        <v>409</v>
      </c>
      <c r="AY11" s="2">
        <v>411</v>
      </c>
      <c r="AZ11" s="2">
        <v>409</v>
      </c>
      <c r="BA11" s="2">
        <v>407</v>
      </c>
    </row>
    <row r="12" spans="1:53" x14ac:dyDescent="0.3">
      <c r="A12" s="4">
        <v>45455.348067129627</v>
      </c>
      <c r="B12" s="5">
        <v>45455.348067129627</v>
      </c>
      <c r="D12" s="2">
        <v>264</v>
      </c>
      <c r="E12" s="2">
        <v>264</v>
      </c>
      <c r="F12" s="2">
        <v>264</v>
      </c>
      <c r="G12" s="2">
        <v>264</v>
      </c>
      <c r="H12" s="2">
        <v>359</v>
      </c>
      <c r="I12" s="2">
        <v>394</v>
      </c>
      <c r="J12" s="2">
        <v>401</v>
      </c>
      <c r="K12" s="2">
        <v>407</v>
      </c>
      <c r="L12" s="2">
        <v>413</v>
      </c>
      <c r="M12" s="2">
        <v>406</v>
      </c>
      <c r="N12" s="2">
        <v>405</v>
      </c>
      <c r="O12" s="2">
        <v>406</v>
      </c>
      <c r="P12" s="2">
        <v>408</v>
      </c>
      <c r="Q12" s="2">
        <v>412</v>
      </c>
      <c r="R12" s="2">
        <v>410</v>
      </c>
      <c r="S12" s="2">
        <v>411</v>
      </c>
      <c r="T12" s="2">
        <v>333</v>
      </c>
      <c r="U12" s="2">
        <v>297</v>
      </c>
      <c r="V12" s="2">
        <v>290</v>
      </c>
      <c r="W12" s="2">
        <v>289</v>
      </c>
      <c r="X12" s="2">
        <v>285</v>
      </c>
      <c r="Y12" s="2">
        <v>286</v>
      </c>
      <c r="Z12" s="2">
        <v>291</v>
      </c>
      <c r="AA12" s="2">
        <v>289</v>
      </c>
      <c r="AB12" s="2">
        <v>290</v>
      </c>
      <c r="AC12" s="2">
        <v>289</v>
      </c>
      <c r="AD12" s="2">
        <v>287</v>
      </c>
      <c r="AE12" s="2">
        <v>281</v>
      </c>
      <c r="AF12" s="2">
        <v>287</v>
      </c>
      <c r="AG12" s="2">
        <v>287</v>
      </c>
      <c r="AH12" s="2">
        <v>281</v>
      </c>
      <c r="AI12" s="2">
        <v>275</v>
      </c>
      <c r="AJ12" s="2">
        <v>281</v>
      </c>
      <c r="AK12" s="2">
        <v>288</v>
      </c>
      <c r="AL12" s="2">
        <v>293</v>
      </c>
      <c r="AM12" s="2">
        <v>285</v>
      </c>
      <c r="AN12" s="2">
        <v>289</v>
      </c>
      <c r="AO12" s="2">
        <v>291</v>
      </c>
      <c r="AP12" s="2">
        <v>289</v>
      </c>
      <c r="AQ12" s="2">
        <v>285</v>
      </c>
      <c r="AR12" s="2">
        <v>286</v>
      </c>
      <c r="AS12" s="2">
        <v>290</v>
      </c>
      <c r="AT12" s="2">
        <v>295</v>
      </c>
      <c r="AU12" s="2">
        <v>287</v>
      </c>
      <c r="AV12" s="2">
        <v>289</v>
      </c>
      <c r="AW12" s="2">
        <v>289</v>
      </c>
      <c r="AX12" s="2">
        <v>287</v>
      </c>
      <c r="AY12" s="2">
        <v>293</v>
      </c>
      <c r="AZ12" s="2">
        <v>294</v>
      </c>
      <c r="BA12" s="2">
        <v>290</v>
      </c>
    </row>
    <row r="13" spans="1:53" x14ac:dyDescent="0.3">
      <c r="A13" s="4">
        <v>45455.348194444443</v>
      </c>
      <c r="B13" s="5">
        <v>45455.348194444443</v>
      </c>
      <c r="D13" s="2">
        <v>260</v>
      </c>
      <c r="E13" s="2">
        <v>260</v>
      </c>
      <c r="F13" s="2">
        <v>260</v>
      </c>
      <c r="G13" s="2">
        <v>260</v>
      </c>
      <c r="H13" s="2">
        <v>333</v>
      </c>
      <c r="I13" s="2">
        <v>354</v>
      </c>
      <c r="J13" s="2">
        <v>359</v>
      </c>
      <c r="K13" s="2">
        <v>358</v>
      </c>
      <c r="L13" s="2">
        <v>360</v>
      </c>
      <c r="M13" s="2">
        <v>359</v>
      </c>
      <c r="N13" s="2">
        <v>360</v>
      </c>
      <c r="O13" s="2">
        <v>360</v>
      </c>
      <c r="P13" s="2">
        <v>364</v>
      </c>
      <c r="Q13" s="2">
        <v>357</v>
      </c>
      <c r="R13" s="2">
        <v>360</v>
      </c>
      <c r="S13" s="2">
        <v>366</v>
      </c>
      <c r="T13" s="2">
        <v>309</v>
      </c>
      <c r="U13" s="2">
        <v>277</v>
      </c>
      <c r="V13" s="2">
        <v>275</v>
      </c>
      <c r="W13" s="2">
        <v>273</v>
      </c>
      <c r="X13" s="2">
        <v>261</v>
      </c>
      <c r="Y13" s="2">
        <v>269</v>
      </c>
      <c r="Z13" s="2">
        <v>272</v>
      </c>
      <c r="AA13" s="2">
        <v>269</v>
      </c>
      <c r="AB13" s="2">
        <v>277</v>
      </c>
      <c r="AC13" s="2">
        <v>273</v>
      </c>
      <c r="AD13" s="2">
        <v>271</v>
      </c>
      <c r="AE13" s="2">
        <v>273</v>
      </c>
      <c r="AF13" s="2">
        <v>267</v>
      </c>
      <c r="AG13" s="2">
        <v>268</v>
      </c>
      <c r="AH13" s="2">
        <v>269</v>
      </c>
      <c r="AI13" s="2">
        <v>269</v>
      </c>
      <c r="AJ13" s="2">
        <v>265</v>
      </c>
      <c r="AK13" s="2">
        <v>261</v>
      </c>
      <c r="AL13" s="2">
        <v>262</v>
      </c>
      <c r="AM13" s="2">
        <v>267</v>
      </c>
      <c r="AN13" s="2">
        <v>265</v>
      </c>
      <c r="AO13" s="2">
        <v>272</v>
      </c>
      <c r="AP13" s="2">
        <v>266</v>
      </c>
      <c r="AQ13" s="2">
        <v>251</v>
      </c>
      <c r="AR13" s="2">
        <v>267</v>
      </c>
      <c r="AS13" s="2">
        <v>269</v>
      </c>
      <c r="AT13" s="2">
        <v>267</v>
      </c>
      <c r="AU13" s="2">
        <v>261</v>
      </c>
      <c r="AV13" s="2">
        <v>275</v>
      </c>
      <c r="AW13" s="2">
        <v>273</v>
      </c>
      <c r="AX13" s="2">
        <v>272</v>
      </c>
      <c r="AY13" s="2">
        <v>271</v>
      </c>
      <c r="AZ13" s="2">
        <v>263</v>
      </c>
      <c r="BA13" s="2">
        <v>265</v>
      </c>
    </row>
    <row r="14" spans="1:53" x14ac:dyDescent="0.3">
      <c r="A14" s="4">
        <v>45455.348414351851</v>
      </c>
      <c r="B14" s="5">
        <v>45455.348414351851</v>
      </c>
      <c r="D14" s="2">
        <v>388</v>
      </c>
      <c r="E14" s="2">
        <v>388</v>
      </c>
      <c r="F14" s="2">
        <v>388</v>
      </c>
      <c r="G14" s="2">
        <v>388</v>
      </c>
      <c r="H14" s="2">
        <v>955</v>
      </c>
      <c r="I14" s="2">
        <v>1289</v>
      </c>
      <c r="J14" s="2">
        <v>1329</v>
      </c>
      <c r="K14" s="2">
        <v>1351</v>
      </c>
      <c r="L14" s="2">
        <v>1357</v>
      </c>
      <c r="M14" s="2">
        <v>1358</v>
      </c>
      <c r="N14" s="2">
        <v>1361</v>
      </c>
      <c r="O14" s="2">
        <v>1363</v>
      </c>
      <c r="P14" s="2">
        <v>1360</v>
      </c>
      <c r="Q14" s="2">
        <v>1361</v>
      </c>
      <c r="R14" s="2">
        <v>1355</v>
      </c>
      <c r="S14" s="2">
        <v>1358</v>
      </c>
      <c r="T14" s="2">
        <v>843</v>
      </c>
      <c r="U14" s="2">
        <v>519</v>
      </c>
      <c r="V14" s="2">
        <v>499</v>
      </c>
      <c r="W14" s="2">
        <v>489</v>
      </c>
      <c r="X14" s="2">
        <v>489</v>
      </c>
      <c r="Y14" s="2">
        <v>487</v>
      </c>
      <c r="Z14" s="2">
        <v>479</v>
      </c>
      <c r="AA14" s="2">
        <v>474</v>
      </c>
      <c r="AB14" s="2">
        <v>471</v>
      </c>
      <c r="AC14" s="2">
        <v>471</v>
      </c>
      <c r="AD14" s="2">
        <v>471</v>
      </c>
      <c r="AE14" s="2">
        <v>469</v>
      </c>
      <c r="AF14" s="2">
        <v>465</v>
      </c>
      <c r="AG14" s="2">
        <v>461</v>
      </c>
      <c r="AH14" s="2">
        <v>459</v>
      </c>
      <c r="AI14" s="2">
        <v>460</v>
      </c>
      <c r="AJ14" s="2">
        <v>465</v>
      </c>
      <c r="AK14" s="2">
        <v>460</v>
      </c>
      <c r="AL14" s="2">
        <v>450</v>
      </c>
      <c r="AM14" s="2">
        <v>448</v>
      </c>
      <c r="AN14" s="2">
        <v>461</v>
      </c>
      <c r="AO14" s="2">
        <v>449</v>
      </c>
      <c r="AP14" s="2">
        <v>450</v>
      </c>
      <c r="AQ14" s="2">
        <v>454</v>
      </c>
      <c r="AR14" s="2">
        <v>461</v>
      </c>
      <c r="AS14" s="2">
        <v>451</v>
      </c>
      <c r="AT14" s="2">
        <v>451</v>
      </c>
      <c r="AU14" s="2">
        <v>453</v>
      </c>
      <c r="AV14" s="2">
        <v>453</v>
      </c>
      <c r="AW14" s="2">
        <v>454</v>
      </c>
      <c r="AX14" s="2">
        <v>455</v>
      </c>
      <c r="AY14" s="2">
        <v>453</v>
      </c>
      <c r="AZ14" s="2">
        <v>449</v>
      </c>
      <c r="BA14" s="2">
        <v>445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31</vt:i4>
      </vt:variant>
    </vt:vector>
  </HeadingPairs>
  <TitlesOfParts>
    <vt:vector size="33" baseType="lpstr">
      <vt:lpstr>Measure</vt:lpstr>
      <vt:lpstr>SAT Chart</vt:lpstr>
      <vt:lpstr>Measure!CoeffNmolC</vt:lpstr>
      <vt:lpstr>Measure!CoeffNmolL</vt:lpstr>
      <vt:lpstr>Measure!CoeffNmolQ</vt:lpstr>
      <vt:lpstr>Measure!CoeffUgC</vt:lpstr>
      <vt:lpstr>Measure!CoeffUgL</vt:lpstr>
      <vt:lpstr>Measure!CoeffUgQ</vt:lpstr>
      <vt:lpstr>Measure!Offset310</vt:lpstr>
      <vt:lpstr>Measure!Offset365</vt:lpstr>
      <vt:lpstr>Measure!Offset450</vt:lpstr>
      <vt:lpstr>Measure!Offset530</vt:lpstr>
      <vt:lpstr>Measure!Offset615</vt:lpstr>
      <vt:lpstr>Measure!Offset700</vt:lpstr>
      <vt:lpstr>Measure!Offset770</vt:lpstr>
      <vt:lpstr>Measure!OffsetFm</vt:lpstr>
      <vt:lpstr>Measure!OffsetFo</vt:lpstr>
      <vt:lpstr>Measure!Reference310</vt:lpstr>
      <vt:lpstr>Measure!Reference365</vt:lpstr>
      <vt:lpstr>Measure!Reference450</vt:lpstr>
      <vt:lpstr>Measure!Reference530</vt:lpstr>
      <vt:lpstr>Measure!Reference700</vt:lpstr>
      <vt:lpstr>Measure!Reference770</vt:lpstr>
      <vt:lpstr>Measure!StandardF310</vt:lpstr>
      <vt:lpstr>Measure!StandardF365</vt:lpstr>
      <vt:lpstr>Measure!StandardF450</vt:lpstr>
      <vt:lpstr>Measure!StandardF530</vt:lpstr>
      <vt:lpstr>Measure!StandardF615</vt:lpstr>
      <vt:lpstr>Measure!StandardI310</vt:lpstr>
      <vt:lpstr>Measure!StandardI365</vt:lpstr>
      <vt:lpstr>Measure!StandardI450</vt:lpstr>
      <vt:lpstr>Measure!StandardI530</vt:lpstr>
      <vt:lpstr>Measure!StandardI615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Erhard Pfündel</cp:lastModifiedBy>
  <dcterms:created xsi:type="dcterms:W3CDTF">2024-06-12T06:27:09Z</dcterms:created>
  <dcterms:modified xsi:type="dcterms:W3CDTF">2024-06-12T06:32:14Z</dcterms:modified>
</cp:coreProperties>
</file>