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rhard\LSA_2050\DATA\Software\TestData\"/>
    </mc:Choice>
  </mc:AlternateContent>
  <xr:revisionPtr revIDLastSave="0" documentId="13_ncr:1_{C21EC8F4-3479-4DA8-A13D-309AA1252E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easure" sheetId="1" r:id="rId1"/>
    <sheet name="SAT Chart" sheetId="2" r:id="rId2"/>
  </sheets>
  <definedNames>
    <definedName name="CoeffNmolC" localSheetId="0">Measure!$AE$4</definedName>
    <definedName name="CoeffNmolL" localSheetId="0">Measure!$AE$3</definedName>
    <definedName name="CoeffNmolQ" localSheetId="0">Measure!$AE$2</definedName>
    <definedName name="CoeffUgC" localSheetId="0">Measure!$AF$4</definedName>
    <definedName name="CoeffUgL" localSheetId="0">Measure!$AF$3</definedName>
    <definedName name="CoeffUgQ" localSheetId="0">Measure!$AF$2</definedName>
    <definedName name="Offset310" localSheetId="0">Measure!$H$2</definedName>
    <definedName name="Offset365" localSheetId="0">Measure!$I$2</definedName>
    <definedName name="Offset450" localSheetId="0">Measure!$J$2</definedName>
    <definedName name="Offset530" localSheetId="0">Measure!$K$2</definedName>
    <definedName name="Offset615" localSheetId="0">Measure!$L$2</definedName>
    <definedName name="Offset700" localSheetId="0">Measure!$Z$2</definedName>
    <definedName name="Offset770" localSheetId="0">Measure!$AA$2</definedName>
    <definedName name="OffsetFm" localSheetId="0">Measure!$E$2</definedName>
    <definedName name="OffsetFo" localSheetId="0">Measure!$D$2</definedName>
    <definedName name="Reference310" localSheetId="0">Measure!$T$3</definedName>
    <definedName name="Reference365" localSheetId="0">Measure!$U$3</definedName>
    <definedName name="Reference450" localSheetId="0">Measure!$V$3</definedName>
    <definedName name="Reference530" localSheetId="0">Measure!$W$3</definedName>
    <definedName name="Reference700" localSheetId="0">Measure!$Z$3</definedName>
    <definedName name="Reference770" localSheetId="0">Measure!$AA$3</definedName>
    <definedName name="StandardF310" localSheetId="0">Measure!$M$3</definedName>
    <definedName name="StandardF365" localSheetId="0">Measure!$N$3</definedName>
    <definedName name="StandardF450" localSheetId="0">Measure!$O$3</definedName>
    <definedName name="StandardF530" localSheetId="0">Measure!$P$3</definedName>
    <definedName name="StandardF615" localSheetId="0">Measure!$Q$3</definedName>
    <definedName name="StandardI310" localSheetId="0">Measure!$H$3</definedName>
    <definedName name="StandardI365" localSheetId="0">Measure!$I$3</definedName>
    <definedName name="StandardI450" localSheetId="0">Measure!$J$3</definedName>
    <definedName name="StandardI530" localSheetId="0">Measure!$K$3</definedName>
    <definedName name="StandardI615" localSheetId="0">Measure!$L$3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14" i="1" l="1"/>
  <c r="AB14" i="1"/>
  <c r="AC14" i="1" s="1"/>
  <c r="Q14" i="1"/>
  <c r="P14" i="1"/>
  <c r="W14" i="1" s="1"/>
  <c r="Y14" i="1" s="1"/>
  <c r="O14" i="1"/>
  <c r="V14" i="1" s="1"/>
  <c r="N14" i="1"/>
  <c r="U14" i="1" s="1"/>
  <c r="X14" i="1" s="1"/>
  <c r="M14" i="1"/>
  <c r="T14" i="1" s="1"/>
  <c r="G14" i="1"/>
  <c r="F14" i="1"/>
  <c r="R14" i="1" s="1"/>
  <c r="AR13" i="1"/>
  <c r="AB13" i="1"/>
  <c r="AC13" i="1" s="1"/>
  <c r="Q13" i="1"/>
  <c r="V13" i="1" s="1"/>
  <c r="P13" i="1"/>
  <c r="W13" i="1" s="1"/>
  <c r="Y13" i="1" s="1"/>
  <c r="O13" i="1"/>
  <c r="N13" i="1"/>
  <c r="U13" i="1" s="1"/>
  <c r="X13" i="1" s="1"/>
  <c r="M13" i="1"/>
  <c r="T13" i="1" s="1"/>
  <c r="G13" i="1"/>
  <c r="F13" i="1"/>
  <c r="R13" i="1" s="1"/>
  <c r="AR12" i="1"/>
  <c r="AB12" i="1"/>
  <c r="AC12" i="1" s="1"/>
  <c r="Q12" i="1"/>
  <c r="W12" i="1" s="1"/>
  <c r="Y12" i="1" s="1"/>
  <c r="P12" i="1"/>
  <c r="O12" i="1"/>
  <c r="N12" i="1"/>
  <c r="M12" i="1"/>
  <c r="T12" i="1" s="1"/>
  <c r="G12" i="1"/>
  <c r="F12" i="1"/>
  <c r="R12" i="1" s="1"/>
  <c r="AR11" i="1"/>
  <c r="AB11" i="1"/>
  <c r="AC11" i="1" s="1"/>
  <c r="R11" i="1"/>
  <c r="Q11" i="1"/>
  <c r="U11" i="1" s="1"/>
  <c r="X11" i="1" s="1"/>
  <c r="P11" i="1"/>
  <c r="W11" i="1" s="1"/>
  <c r="Y11" i="1" s="1"/>
  <c r="O11" i="1"/>
  <c r="N11" i="1"/>
  <c r="M11" i="1"/>
  <c r="T11" i="1" s="1"/>
  <c r="G11" i="1"/>
  <c r="F11" i="1"/>
  <c r="AR10" i="1"/>
  <c r="AB10" i="1"/>
  <c r="AC10" i="1" s="1"/>
  <c r="Q10" i="1"/>
  <c r="P10" i="1"/>
  <c r="W10" i="1" s="1"/>
  <c r="Y10" i="1" s="1"/>
  <c r="O10" i="1"/>
  <c r="N10" i="1"/>
  <c r="U10" i="1" s="1"/>
  <c r="X10" i="1" s="1"/>
  <c r="M10" i="1"/>
  <c r="T10" i="1" s="1"/>
  <c r="G10" i="1"/>
  <c r="R10" i="1" s="1"/>
  <c r="F10" i="1"/>
  <c r="AR9" i="1"/>
  <c r="AB9" i="1"/>
  <c r="AC9" i="1" s="1"/>
  <c r="Q9" i="1"/>
  <c r="P9" i="1"/>
  <c r="O9" i="1"/>
  <c r="N9" i="1"/>
  <c r="M9" i="1"/>
  <c r="T9" i="1" s="1"/>
  <c r="G9" i="1"/>
  <c r="F9" i="1"/>
  <c r="R9" i="1" s="1"/>
  <c r="AR8" i="1"/>
  <c r="AB8" i="1"/>
  <c r="AC8" i="1" s="1"/>
  <c r="R8" i="1"/>
  <c r="Q8" i="1"/>
  <c r="V8" i="1" s="1"/>
  <c r="P8" i="1"/>
  <c r="W8" i="1" s="1"/>
  <c r="Y8" i="1" s="1"/>
  <c r="O8" i="1"/>
  <c r="N8" i="1"/>
  <c r="M8" i="1"/>
  <c r="T8" i="1" s="1"/>
  <c r="G8" i="1"/>
  <c r="F8" i="1"/>
  <c r="AR7" i="1"/>
  <c r="AB7" i="1"/>
  <c r="AC7" i="1" s="1"/>
  <c r="Q7" i="1"/>
  <c r="P7" i="1"/>
  <c r="W7" i="1" s="1"/>
  <c r="Y7" i="1" s="1"/>
  <c r="O7" i="1"/>
  <c r="N7" i="1"/>
  <c r="U7" i="1" s="1"/>
  <c r="X7" i="1" s="1"/>
  <c r="M7" i="1"/>
  <c r="T7" i="1" s="1"/>
  <c r="G7" i="1"/>
  <c r="R7" i="1" s="1"/>
  <c r="F7" i="1"/>
  <c r="AR6" i="1"/>
  <c r="AB6" i="1"/>
  <c r="AC6" i="1" s="1"/>
  <c r="Q6" i="1"/>
  <c r="P6" i="1"/>
  <c r="O6" i="1"/>
  <c r="N6" i="1"/>
  <c r="M6" i="1"/>
  <c r="T6" i="1" s="1"/>
  <c r="G6" i="1"/>
  <c r="F6" i="1"/>
  <c r="R6" i="1" s="1"/>
  <c r="AR5" i="1"/>
  <c r="AB5" i="1"/>
  <c r="AC5" i="1" s="1"/>
  <c r="R5" i="1"/>
  <c r="Q5" i="1"/>
  <c r="U5" i="1" s="1"/>
  <c r="X5" i="1" s="1"/>
  <c r="P5" i="1"/>
  <c r="W5" i="1" s="1"/>
  <c r="Y5" i="1" s="1"/>
  <c r="O5" i="1"/>
  <c r="N5" i="1"/>
  <c r="M5" i="1"/>
  <c r="T5" i="1" s="1"/>
  <c r="G5" i="1"/>
  <c r="F5" i="1"/>
  <c r="Q3" i="1"/>
  <c r="P3" i="1"/>
  <c r="W6" i="1" s="1"/>
  <c r="Y6" i="1" s="1"/>
  <c r="O3" i="1"/>
  <c r="V12" i="1" s="1"/>
  <c r="N3" i="1"/>
  <c r="U12" i="1" s="1"/>
  <c r="X12" i="1" s="1"/>
  <c r="M3" i="1"/>
  <c r="AF7" i="1" l="1"/>
  <c r="AE7" i="1"/>
  <c r="AG14" i="1"/>
  <c r="AF10" i="1"/>
  <c r="AE10" i="1"/>
  <c r="AG7" i="1"/>
  <c r="AF13" i="1"/>
  <c r="AG13" i="1" s="1"/>
  <c r="AE13" i="1"/>
  <c r="AG11" i="1"/>
  <c r="AF5" i="1"/>
  <c r="AG5" i="1" s="1"/>
  <c r="AE5" i="1"/>
  <c r="AF9" i="1"/>
  <c r="AE9" i="1"/>
  <c r="AF8" i="1"/>
  <c r="AE8" i="1"/>
  <c r="AG10" i="1"/>
  <c r="AF12" i="1"/>
  <c r="AG12" i="1" s="1"/>
  <c r="AE12" i="1"/>
  <c r="AF11" i="1"/>
  <c r="AE11" i="1"/>
  <c r="AF6" i="1"/>
  <c r="AE6" i="1"/>
  <c r="AF14" i="1"/>
  <c r="AE14" i="1"/>
  <c r="U8" i="1"/>
  <c r="X8" i="1" s="1"/>
  <c r="AG8" i="1" s="1"/>
  <c r="V5" i="1"/>
  <c r="V11" i="1"/>
  <c r="W9" i="1"/>
  <c r="Y9" i="1" s="1"/>
  <c r="V7" i="1"/>
  <c r="V10" i="1"/>
  <c r="U6" i="1"/>
  <c r="X6" i="1" s="1"/>
  <c r="AG6" i="1" s="1"/>
  <c r="U9" i="1"/>
  <c r="X9" i="1" s="1"/>
  <c r="AG9" i="1" s="1"/>
  <c r="V6" i="1"/>
  <c r="V9" i="1"/>
</calcChain>
</file>

<file path=xl/sharedStrings.xml><?xml version="1.0" encoding="utf-8"?>
<sst xmlns="http://schemas.openxmlformats.org/spreadsheetml/2006/main" count="62" uniqueCount="51">
  <si>
    <t>Date</t>
  </si>
  <si>
    <t>Time</t>
  </si>
  <si>
    <t>Type</t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</si>
  <si>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Fo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</si>
  <si>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Fm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</si>
  <si>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o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</si>
  <si>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</si>
  <si>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</si>
  <si>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</si>
  <si>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</si>
  <si>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</si>
  <si>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</si>
  <si>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</si>
  <si>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</si>
  <si>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</si>
  <si>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</si>
  <si>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</si>
  <si>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M</t>
    </r>
  </si>
  <si>
    <t>MesRef</t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</si>
  <si>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</si>
  <si>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</si>
  <si>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</si>
  <si>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</si>
  <si>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FLAV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</si>
  <si>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ANTH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</si>
  <si>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700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</si>
  <si>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770</t>
    </r>
  </si>
  <si>
    <t>Transmittance</t>
  </si>
  <si>
    <t>Absorbance</t>
  </si>
  <si>
    <t>Model</t>
  </si>
  <si>
    <r>
      <rPr>
        <b/>
        <sz val="11"/>
        <color theme="1"/>
        <rFont val="Calibri"/>
        <family val="2"/>
        <scheme val="minor"/>
      </rPr>
      <t>nmol/cm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</si>
  <si>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µg/cm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</si>
  <si>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NBI</t>
  </si>
  <si>
    <t>Satellite #</t>
  </si>
  <si>
    <t>DoP</t>
  </si>
  <si>
    <t>Latitude</t>
  </si>
  <si>
    <t>Longitude</t>
  </si>
  <si>
    <t>Height</t>
  </si>
  <si>
    <t>Leaf Az.</t>
  </si>
  <si>
    <t>Leaf Sl.</t>
  </si>
  <si>
    <t>Sun Az.</t>
  </si>
  <si>
    <t>Sun Elev.</t>
  </si>
  <si>
    <t>AoI</t>
  </si>
  <si>
    <t>Incidence</t>
  </si>
  <si>
    <t>Offset</t>
  </si>
  <si>
    <t>Reference</t>
  </si>
  <si>
    <t>Sedum telephium lower side</t>
  </si>
  <si>
    <t>C3 Coeff Q</t>
  </si>
  <si>
    <t>C3 Coeff L</t>
  </si>
  <si>
    <t>C3 Coeff C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</si>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</sst>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yy\-mm\-dd"/>
    <numFmt numFmtId="166" formatCode="0.0"/>
    <numFmt numFmtId="167" formatCode="0.000000"/>
    <numFmt numFmtId="168" formatCode="0\ &quot;m&quot;"/>
    <numFmt numFmtId="169" formatCode="0\ &quot;°&quot;"/>
    <numFmt numFmtId="170" formatCode="0.0\ &quot;%&quot;"/>
    <numFmt numFmtId="171" formatCode="0\ &quot;ms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21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025371828521428E-2"/>
          <c:y val="7.407407407407407E-2"/>
          <c:w val="0.83449540682414702"/>
          <c:h val="0.841674686497521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Chart'!$D$2:$BA$2</c:f>
              <c:numCache>
                <c:formatCode>General</c:formatCode>
                <c:ptCount val="5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AB-418A-B396-12F5995417E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Chart'!$D$3:$BA$3</c:f>
              <c:numCache>
                <c:formatCode>General</c:formatCode>
                <c:ptCount val="5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AB-418A-B396-12F5995417E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Chart'!$D$4:$BA$4</c:f>
              <c:numCache>
                <c:formatCode>General</c:formatCode>
                <c:ptCount val="5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AB-418A-B396-12F5995417E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Chart'!$D$5:$BA$5</c:f>
              <c:numCache>
                <c:formatCode>0</c:formatCode>
                <c:ptCount val="50"/>
                <c:pt idx="0">
                  <c:v>289</c:v>
                </c:pt>
                <c:pt idx="1">
                  <c:v>289</c:v>
                </c:pt>
                <c:pt idx="2">
                  <c:v>289</c:v>
                </c:pt>
                <c:pt idx="3">
                  <c:v>289</c:v>
                </c:pt>
                <c:pt idx="4">
                  <c:v>640</c:v>
                </c:pt>
                <c:pt idx="5">
                  <c:v>813</c:v>
                </c:pt>
                <c:pt idx="6">
                  <c:v>822</c:v>
                </c:pt>
                <c:pt idx="7">
                  <c:v>841</c:v>
                </c:pt>
                <c:pt idx="8">
                  <c:v>847</c:v>
                </c:pt>
                <c:pt idx="9">
                  <c:v>848</c:v>
                </c:pt>
                <c:pt idx="10">
                  <c:v>851</c:v>
                </c:pt>
                <c:pt idx="11">
                  <c:v>850</c:v>
                </c:pt>
                <c:pt idx="12">
                  <c:v>846</c:v>
                </c:pt>
                <c:pt idx="13">
                  <c:v>848</c:v>
                </c:pt>
                <c:pt idx="14">
                  <c:v>849</c:v>
                </c:pt>
                <c:pt idx="15">
                  <c:v>846</c:v>
                </c:pt>
                <c:pt idx="16">
                  <c:v>549</c:v>
                </c:pt>
                <c:pt idx="17">
                  <c:v>378</c:v>
                </c:pt>
                <c:pt idx="18">
                  <c:v>363</c:v>
                </c:pt>
                <c:pt idx="19">
                  <c:v>363</c:v>
                </c:pt>
                <c:pt idx="20">
                  <c:v>364</c:v>
                </c:pt>
                <c:pt idx="21">
                  <c:v>363</c:v>
                </c:pt>
                <c:pt idx="22">
                  <c:v>359</c:v>
                </c:pt>
                <c:pt idx="23">
                  <c:v>345</c:v>
                </c:pt>
                <c:pt idx="24">
                  <c:v>357</c:v>
                </c:pt>
                <c:pt idx="25">
                  <c:v>355</c:v>
                </c:pt>
                <c:pt idx="26">
                  <c:v>350</c:v>
                </c:pt>
                <c:pt idx="27">
                  <c:v>347</c:v>
                </c:pt>
                <c:pt idx="28">
                  <c:v>342</c:v>
                </c:pt>
                <c:pt idx="29">
                  <c:v>339</c:v>
                </c:pt>
                <c:pt idx="30">
                  <c:v>337</c:v>
                </c:pt>
                <c:pt idx="31">
                  <c:v>333</c:v>
                </c:pt>
                <c:pt idx="32">
                  <c:v>337</c:v>
                </c:pt>
                <c:pt idx="33">
                  <c:v>334</c:v>
                </c:pt>
                <c:pt idx="34">
                  <c:v>331</c:v>
                </c:pt>
                <c:pt idx="35">
                  <c:v>335</c:v>
                </c:pt>
                <c:pt idx="36">
                  <c:v>331</c:v>
                </c:pt>
                <c:pt idx="37">
                  <c:v>333</c:v>
                </c:pt>
                <c:pt idx="38">
                  <c:v>333</c:v>
                </c:pt>
                <c:pt idx="39">
                  <c:v>327</c:v>
                </c:pt>
                <c:pt idx="40">
                  <c:v>336</c:v>
                </c:pt>
                <c:pt idx="41">
                  <c:v>334</c:v>
                </c:pt>
                <c:pt idx="42">
                  <c:v>331</c:v>
                </c:pt>
                <c:pt idx="43">
                  <c:v>335</c:v>
                </c:pt>
                <c:pt idx="44">
                  <c:v>328</c:v>
                </c:pt>
                <c:pt idx="45">
                  <c:v>329</c:v>
                </c:pt>
                <c:pt idx="46">
                  <c:v>330</c:v>
                </c:pt>
                <c:pt idx="47">
                  <c:v>329</c:v>
                </c:pt>
                <c:pt idx="48">
                  <c:v>324</c:v>
                </c:pt>
                <c:pt idx="49">
                  <c:v>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AB-418A-B396-12F5995417E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Chart'!$D$6:$BA$6</c:f>
              <c:numCache>
                <c:formatCode>0</c:formatCode>
                <c:ptCount val="50"/>
                <c:pt idx="0">
                  <c:v>309</c:v>
                </c:pt>
                <c:pt idx="1">
                  <c:v>309</c:v>
                </c:pt>
                <c:pt idx="2">
                  <c:v>309</c:v>
                </c:pt>
                <c:pt idx="3">
                  <c:v>309</c:v>
                </c:pt>
                <c:pt idx="4">
                  <c:v>657</c:v>
                </c:pt>
                <c:pt idx="5">
                  <c:v>863</c:v>
                </c:pt>
                <c:pt idx="6">
                  <c:v>881</c:v>
                </c:pt>
                <c:pt idx="7">
                  <c:v>893</c:v>
                </c:pt>
                <c:pt idx="8">
                  <c:v>901</c:v>
                </c:pt>
                <c:pt idx="9">
                  <c:v>912</c:v>
                </c:pt>
                <c:pt idx="10">
                  <c:v>911</c:v>
                </c:pt>
                <c:pt idx="11">
                  <c:v>915</c:v>
                </c:pt>
                <c:pt idx="12">
                  <c:v>912</c:v>
                </c:pt>
                <c:pt idx="13">
                  <c:v>910</c:v>
                </c:pt>
                <c:pt idx="14">
                  <c:v>905</c:v>
                </c:pt>
                <c:pt idx="15">
                  <c:v>912</c:v>
                </c:pt>
                <c:pt idx="16">
                  <c:v>583</c:v>
                </c:pt>
                <c:pt idx="17">
                  <c:v>409</c:v>
                </c:pt>
                <c:pt idx="18">
                  <c:v>393</c:v>
                </c:pt>
                <c:pt idx="19">
                  <c:v>387</c:v>
                </c:pt>
                <c:pt idx="20">
                  <c:v>387</c:v>
                </c:pt>
                <c:pt idx="21">
                  <c:v>382</c:v>
                </c:pt>
                <c:pt idx="22">
                  <c:v>381</c:v>
                </c:pt>
                <c:pt idx="23">
                  <c:v>381</c:v>
                </c:pt>
                <c:pt idx="24">
                  <c:v>379</c:v>
                </c:pt>
                <c:pt idx="25">
                  <c:v>382</c:v>
                </c:pt>
                <c:pt idx="26">
                  <c:v>379</c:v>
                </c:pt>
                <c:pt idx="27">
                  <c:v>373</c:v>
                </c:pt>
                <c:pt idx="28">
                  <c:v>373</c:v>
                </c:pt>
                <c:pt idx="29">
                  <c:v>368</c:v>
                </c:pt>
                <c:pt idx="30">
                  <c:v>371</c:v>
                </c:pt>
                <c:pt idx="31">
                  <c:v>377</c:v>
                </c:pt>
                <c:pt idx="32">
                  <c:v>355</c:v>
                </c:pt>
                <c:pt idx="33">
                  <c:v>359</c:v>
                </c:pt>
                <c:pt idx="34">
                  <c:v>362</c:v>
                </c:pt>
                <c:pt idx="35">
                  <c:v>365</c:v>
                </c:pt>
                <c:pt idx="36">
                  <c:v>365</c:v>
                </c:pt>
                <c:pt idx="37">
                  <c:v>360</c:v>
                </c:pt>
                <c:pt idx="38">
                  <c:v>356</c:v>
                </c:pt>
                <c:pt idx="39">
                  <c:v>353</c:v>
                </c:pt>
                <c:pt idx="40">
                  <c:v>365</c:v>
                </c:pt>
                <c:pt idx="41">
                  <c:v>357</c:v>
                </c:pt>
                <c:pt idx="42">
                  <c:v>354</c:v>
                </c:pt>
                <c:pt idx="43">
                  <c:v>353</c:v>
                </c:pt>
                <c:pt idx="44">
                  <c:v>353</c:v>
                </c:pt>
                <c:pt idx="45">
                  <c:v>353</c:v>
                </c:pt>
                <c:pt idx="46">
                  <c:v>350</c:v>
                </c:pt>
                <c:pt idx="47">
                  <c:v>347</c:v>
                </c:pt>
                <c:pt idx="48">
                  <c:v>349</c:v>
                </c:pt>
                <c:pt idx="49">
                  <c:v>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AB-418A-B396-12F5995417E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Chart'!$D$7:$BA$7</c:f>
              <c:numCache>
                <c:formatCode>0</c:formatCode>
                <c:ptCount val="50"/>
                <c:pt idx="0">
                  <c:v>315</c:v>
                </c:pt>
                <c:pt idx="1">
                  <c:v>315</c:v>
                </c:pt>
                <c:pt idx="2">
                  <c:v>315</c:v>
                </c:pt>
                <c:pt idx="3">
                  <c:v>315</c:v>
                </c:pt>
                <c:pt idx="4">
                  <c:v>779</c:v>
                </c:pt>
                <c:pt idx="5">
                  <c:v>1039</c:v>
                </c:pt>
                <c:pt idx="6">
                  <c:v>1057</c:v>
                </c:pt>
                <c:pt idx="7">
                  <c:v>1069</c:v>
                </c:pt>
                <c:pt idx="8">
                  <c:v>1075</c:v>
                </c:pt>
                <c:pt idx="9">
                  <c:v>1073</c:v>
                </c:pt>
                <c:pt idx="10">
                  <c:v>1074</c:v>
                </c:pt>
                <c:pt idx="11">
                  <c:v>1071</c:v>
                </c:pt>
                <c:pt idx="12">
                  <c:v>1074</c:v>
                </c:pt>
                <c:pt idx="13">
                  <c:v>1076</c:v>
                </c:pt>
                <c:pt idx="14">
                  <c:v>1068</c:v>
                </c:pt>
                <c:pt idx="15">
                  <c:v>1064</c:v>
                </c:pt>
                <c:pt idx="16">
                  <c:v>744</c:v>
                </c:pt>
                <c:pt idx="17">
                  <c:v>500</c:v>
                </c:pt>
                <c:pt idx="18">
                  <c:v>479</c:v>
                </c:pt>
                <c:pt idx="19">
                  <c:v>463</c:v>
                </c:pt>
                <c:pt idx="20">
                  <c:v>465</c:v>
                </c:pt>
                <c:pt idx="21">
                  <c:v>450</c:v>
                </c:pt>
                <c:pt idx="22">
                  <c:v>447</c:v>
                </c:pt>
                <c:pt idx="23">
                  <c:v>447</c:v>
                </c:pt>
                <c:pt idx="24">
                  <c:v>443</c:v>
                </c:pt>
                <c:pt idx="25">
                  <c:v>435</c:v>
                </c:pt>
                <c:pt idx="26">
                  <c:v>429</c:v>
                </c:pt>
                <c:pt idx="27">
                  <c:v>425</c:v>
                </c:pt>
                <c:pt idx="28">
                  <c:v>433</c:v>
                </c:pt>
                <c:pt idx="29">
                  <c:v>425</c:v>
                </c:pt>
                <c:pt idx="30">
                  <c:v>423</c:v>
                </c:pt>
                <c:pt idx="31">
                  <c:v>424</c:v>
                </c:pt>
                <c:pt idx="32">
                  <c:v>421</c:v>
                </c:pt>
                <c:pt idx="33">
                  <c:v>416</c:v>
                </c:pt>
                <c:pt idx="34">
                  <c:v>410</c:v>
                </c:pt>
                <c:pt idx="35">
                  <c:v>403</c:v>
                </c:pt>
                <c:pt idx="36">
                  <c:v>407</c:v>
                </c:pt>
                <c:pt idx="37">
                  <c:v>413</c:v>
                </c:pt>
                <c:pt idx="38">
                  <c:v>411</c:v>
                </c:pt>
                <c:pt idx="39">
                  <c:v>405</c:v>
                </c:pt>
                <c:pt idx="40">
                  <c:v>397</c:v>
                </c:pt>
                <c:pt idx="41">
                  <c:v>401</c:v>
                </c:pt>
                <c:pt idx="42">
                  <c:v>399</c:v>
                </c:pt>
                <c:pt idx="43">
                  <c:v>394</c:v>
                </c:pt>
                <c:pt idx="44">
                  <c:v>393</c:v>
                </c:pt>
                <c:pt idx="45">
                  <c:v>393</c:v>
                </c:pt>
                <c:pt idx="46">
                  <c:v>397</c:v>
                </c:pt>
                <c:pt idx="47">
                  <c:v>401</c:v>
                </c:pt>
                <c:pt idx="48">
                  <c:v>393</c:v>
                </c:pt>
                <c:pt idx="49">
                  <c:v>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AB-418A-B396-12F5995417EE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Chart'!$D$8:$BA$8</c:f>
              <c:numCache>
                <c:formatCode>0</c:formatCode>
                <c:ptCount val="50"/>
                <c:pt idx="0">
                  <c:v>275</c:v>
                </c:pt>
                <c:pt idx="1">
                  <c:v>275</c:v>
                </c:pt>
                <c:pt idx="2">
                  <c:v>275</c:v>
                </c:pt>
                <c:pt idx="3">
                  <c:v>275</c:v>
                </c:pt>
                <c:pt idx="4">
                  <c:v>636</c:v>
                </c:pt>
                <c:pt idx="5">
                  <c:v>862</c:v>
                </c:pt>
                <c:pt idx="6">
                  <c:v>890</c:v>
                </c:pt>
                <c:pt idx="7">
                  <c:v>901</c:v>
                </c:pt>
                <c:pt idx="8">
                  <c:v>916</c:v>
                </c:pt>
                <c:pt idx="9">
                  <c:v>922</c:v>
                </c:pt>
                <c:pt idx="10">
                  <c:v>923</c:v>
                </c:pt>
                <c:pt idx="11">
                  <c:v>919</c:v>
                </c:pt>
                <c:pt idx="12">
                  <c:v>923</c:v>
                </c:pt>
                <c:pt idx="13">
                  <c:v>918</c:v>
                </c:pt>
                <c:pt idx="14">
                  <c:v>920</c:v>
                </c:pt>
                <c:pt idx="15">
                  <c:v>917</c:v>
                </c:pt>
                <c:pt idx="16">
                  <c:v>598</c:v>
                </c:pt>
                <c:pt idx="17">
                  <c:v>409</c:v>
                </c:pt>
                <c:pt idx="18">
                  <c:v>395</c:v>
                </c:pt>
                <c:pt idx="19">
                  <c:v>389</c:v>
                </c:pt>
                <c:pt idx="20">
                  <c:v>387</c:v>
                </c:pt>
                <c:pt idx="21">
                  <c:v>379</c:v>
                </c:pt>
                <c:pt idx="22">
                  <c:v>374</c:v>
                </c:pt>
                <c:pt idx="23">
                  <c:v>371</c:v>
                </c:pt>
                <c:pt idx="24">
                  <c:v>375</c:v>
                </c:pt>
                <c:pt idx="25">
                  <c:v>367</c:v>
                </c:pt>
                <c:pt idx="26">
                  <c:v>364</c:v>
                </c:pt>
                <c:pt idx="27">
                  <c:v>369</c:v>
                </c:pt>
                <c:pt idx="28">
                  <c:v>355</c:v>
                </c:pt>
                <c:pt idx="29">
                  <c:v>355</c:v>
                </c:pt>
                <c:pt idx="30">
                  <c:v>357</c:v>
                </c:pt>
                <c:pt idx="31">
                  <c:v>365</c:v>
                </c:pt>
                <c:pt idx="32">
                  <c:v>347</c:v>
                </c:pt>
                <c:pt idx="33">
                  <c:v>351</c:v>
                </c:pt>
                <c:pt idx="34">
                  <c:v>355</c:v>
                </c:pt>
                <c:pt idx="35">
                  <c:v>357</c:v>
                </c:pt>
                <c:pt idx="36">
                  <c:v>351</c:v>
                </c:pt>
                <c:pt idx="37">
                  <c:v>351</c:v>
                </c:pt>
                <c:pt idx="38">
                  <c:v>351</c:v>
                </c:pt>
                <c:pt idx="39">
                  <c:v>351</c:v>
                </c:pt>
                <c:pt idx="40">
                  <c:v>353</c:v>
                </c:pt>
                <c:pt idx="41">
                  <c:v>350</c:v>
                </c:pt>
                <c:pt idx="42">
                  <c:v>349</c:v>
                </c:pt>
                <c:pt idx="43">
                  <c:v>353</c:v>
                </c:pt>
                <c:pt idx="44">
                  <c:v>343</c:v>
                </c:pt>
                <c:pt idx="45">
                  <c:v>339</c:v>
                </c:pt>
                <c:pt idx="46">
                  <c:v>335</c:v>
                </c:pt>
                <c:pt idx="47">
                  <c:v>329</c:v>
                </c:pt>
                <c:pt idx="48">
                  <c:v>333</c:v>
                </c:pt>
                <c:pt idx="49">
                  <c:v>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AB-418A-B396-12F5995417EE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Chart'!$D$9:$BA$9</c:f>
              <c:numCache>
                <c:formatCode>0</c:formatCode>
                <c:ptCount val="50"/>
                <c:pt idx="0">
                  <c:v>235</c:v>
                </c:pt>
                <c:pt idx="1">
                  <c:v>235</c:v>
                </c:pt>
                <c:pt idx="2">
                  <c:v>235</c:v>
                </c:pt>
                <c:pt idx="3">
                  <c:v>235</c:v>
                </c:pt>
                <c:pt idx="4">
                  <c:v>345</c:v>
                </c:pt>
                <c:pt idx="5">
                  <c:v>388</c:v>
                </c:pt>
                <c:pt idx="6">
                  <c:v>391</c:v>
                </c:pt>
                <c:pt idx="7">
                  <c:v>397</c:v>
                </c:pt>
                <c:pt idx="8">
                  <c:v>397</c:v>
                </c:pt>
                <c:pt idx="9">
                  <c:v>391</c:v>
                </c:pt>
                <c:pt idx="10">
                  <c:v>394</c:v>
                </c:pt>
                <c:pt idx="11">
                  <c:v>397</c:v>
                </c:pt>
                <c:pt idx="12">
                  <c:v>398</c:v>
                </c:pt>
                <c:pt idx="13">
                  <c:v>397</c:v>
                </c:pt>
                <c:pt idx="14">
                  <c:v>397</c:v>
                </c:pt>
                <c:pt idx="15">
                  <c:v>396</c:v>
                </c:pt>
                <c:pt idx="16">
                  <c:v>313</c:v>
                </c:pt>
                <c:pt idx="17">
                  <c:v>273</c:v>
                </c:pt>
                <c:pt idx="18">
                  <c:v>267</c:v>
                </c:pt>
                <c:pt idx="19">
                  <c:v>265</c:v>
                </c:pt>
                <c:pt idx="20">
                  <c:v>266</c:v>
                </c:pt>
                <c:pt idx="21">
                  <c:v>263</c:v>
                </c:pt>
                <c:pt idx="22">
                  <c:v>267</c:v>
                </c:pt>
                <c:pt idx="23">
                  <c:v>254</c:v>
                </c:pt>
                <c:pt idx="24">
                  <c:v>253</c:v>
                </c:pt>
                <c:pt idx="25">
                  <c:v>257</c:v>
                </c:pt>
                <c:pt idx="26">
                  <c:v>261</c:v>
                </c:pt>
                <c:pt idx="27">
                  <c:v>261</c:v>
                </c:pt>
                <c:pt idx="28">
                  <c:v>258</c:v>
                </c:pt>
                <c:pt idx="29">
                  <c:v>255</c:v>
                </c:pt>
                <c:pt idx="30">
                  <c:v>263</c:v>
                </c:pt>
                <c:pt idx="31">
                  <c:v>256</c:v>
                </c:pt>
                <c:pt idx="32">
                  <c:v>250</c:v>
                </c:pt>
                <c:pt idx="33">
                  <c:v>243</c:v>
                </c:pt>
                <c:pt idx="34">
                  <c:v>257</c:v>
                </c:pt>
                <c:pt idx="35">
                  <c:v>252</c:v>
                </c:pt>
                <c:pt idx="36">
                  <c:v>251</c:v>
                </c:pt>
                <c:pt idx="37">
                  <c:v>253</c:v>
                </c:pt>
                <c:pt idx="38">
                  <c:v>247</c:v>
                </c:pt>
                <c:pt idx="39">
                  <c:v>255</c:v>
                </c:pt>
                <c:pt idx="40">
                  <c:v>257</c:v>
                </c:pt>
                <c:pt idx="41">
                  <c:v>259</c:v>
                </c:pt>
                <c:pt idx="42">
                  <c:v>257</c:v>
                </c:pt>
                <c:pt idx="43">
                  <c:v>250</c:v>
                </c:pt>
                <c:pt idx="44">
                  <c:v>248</c:v>
                </c:pt>
                <c:pt idx="45">
                  <c:v>247</c:v>
                </c:pt>
                <c:pt idx="46">
                  <c:v>255</c:v>
                </c:pt>
                <c:pt idx="47">
                  <c:v>245</c:v>
                </c:pt>
                <c:pt idx="48">
                  <c:v>246</c:v>
                </c:pt>
                <c:pt idx="49">
                  <c:v>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AB-418A-B396-12F5995417EE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Chart'!$D$10:$BA$10</c:f>
              <c:numCache>
                <c:formatCode>0</c:formatCode>
                <c:ptCount val="50"/>
                <c:pt idx="0">
                  <c:v>305</c:v>
                </c:pt>
                <c:pt idx="1">
                  <c:v>305</c:v>
                </c:pt>
                <c:pt idx="2">
                  <c:v>305</c:v>
                </c:pt>
                <c:pt idx="3">
                  <c:v>305</c:v>
                </c:pt>
                <c:pt idx="4">
                  <c:v>551</c:v>
                </c:pt>
                <c:pt idx="5">
                  <c:v>652</c:v>
                </c:pt>
                <c:pt idx="6">
                  <c:v>656</c:v>
                </c:pt>
                <c:pt idx="7">
                  <c:v>666</c:v>
                </c:pt>
                <c:pt idx="8">
                  <c:v>665</c:v>
                </c:pt>
                <c:pt idx="9">
                  <c:v>668</c:v>
                </c:pt>
                <c:pt idx="10">
                  <c:v>666</c:v>
                </c:pt>
                <c:pt idx="11">
                  <c:v>669</c:v>
                </c:pt>
                <c:pt idx="12">
                  <c:v>666</c:v>
                </c:pt>
                <c:pt idx="13">
                  <c:v>663</c:v>
                </c:pt>
                <c:pt idx="14">
                  <c:v>663</c:v>
                </c:pt>
                <c:pt idx="15">
                  <c:v>666</c:v>
                </c:pt>
                <c:pt idx="16">
                  <c:v>479</c:v>
                </c:pt>
                <c:pt idx="17">
                  <c:v>363</c:v>
                </c:pt>
                <c:pt idx="18">
                  <c:v>356</c:v>
                </c:pt>
                <c:pt idx="19">
                  <c:v>344</c:v>
                </c:pt>
                <c:pt idx="20">
                  <c:v>335</c:v>
                </c:pt>
                <c:pt idx="21">
                  <c:v>341</c:v>
                </c:pt>
                <c:pt idx="22">
                  <c:v>343</c:v>
                </c:pt>
                <c:pt idx="23">
                  <c:v>342</c:v>
                </c:pt>
                <c:pt idx="24">
                  <c:v>339</c:v>
                </c:pt>
                <c:pt idx="25">
                  <c:v>329</c:v>
                </c:pt>
                <c:pt idx="26">
                  <c:v>329</c:v>
                </c:pt>
                <c:pt idx="27">
                  <c:v>334</c:v>
                </c:pt>
                <c:pt idx="28">
                  <c:v>339</c:v>
                </c:pt>
                <c:pt idx="29">
                  <c:v>337</c:v>
                </c:pt>
                <c:pt idx="30">
                  <c:v>337</c:v>
                </c:pt>
                <c:pt idx="31">
                  <c:v>338</c:v>
                </c:pt>
                <c:pt idx="32">
                  <c:v>337</c:v>
                </c:pt>
                <c:pt idx="33">
                  <c:v>330</c:v>
                </c:pt>
                <c:pt idx="34">
                  <c:v>329</c:v>
                </c:pt>
                <c:pt idx="35">
                  <c:v>329</c:v>
                </c:pt>
                <c:pt idx="36">
                  <c:v>331</c:v>
                </c:pt>
                <c:pt idx="37">
                  <c:v>337</c:v>
                </c:pt>
                <c:pt idx="38">
                  <c:v>338</c:v>
                </c:pt>
                <c:pt idx="39">
                  <c:v>335</c:v>
                </c:pt>
                <c:pt idx="40">
                  <c:v>329</c:v>
                </c:pt>
                <c:pt idx="41">
                  <c:v>330</c:v>
                </c:pt>
                <c:pt idx="42">
                  <c:v>328</c:v>
                </c:pt>
                <c:pt idx="43">
                  <c:v>327</c:v>
                </c:pt>
                <c:pt idx="44">
                  <c:v>339</c:v>
                </c:pt>
                <c:pt idx="45">
                  <c:v>327</c:v>
                </c:pt>
                <c:pt idx="46">
                  <c:v>325</c:v>
                </c:pt>
                <c:pt idx="47">
                  <c:v>326</c:v>
                </c:pt>
                <c:pt idx="48">
                  <c:v>325</c:v>
                </c:pt>
                <c:pt idx="49">
                  <c:v>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AB-418A-B396-12F5995417EE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Chart'!$D$11:$BA$11</c:f>
              <c:numCache>
                <c:formatCode>0</c:formatCode>
                <c:ptCount val="50"/>
                <c:pt idx="0">
                  <c:v>345</c:v>
                </c:pt>
                <c:pt idx="1">
                  <c:v>345</c:v>
                </c:pt>
                <c:pt idx="2">
                  <c:v>345</c:v>
                </c:pt>
                <c:pt idx="3">
                  <c:v>345</c:v>
                </c:pt>
                <c:pt idx="4">
                  <c:v>1013</c:v>
                </c:pt>
                <c:pt idx="5">
                  <c:v>1428</c:v>
                </c:pt>
                <c:pt idx="6">
                  <c:v>1473</c:v>
                </c:pt>
                <c:pt idx="7">
                  <c:v>1498</c:v>
                </c:pt>
                <c:pt idx="8">
                  <c:v>1504</c:v>
                </c:pt>
                <c:pt idx="9">
                  <c:v>1506</c:v>
                </c:pt>
                <c:pt idx="10">
                  <c:v>1510</c:v>
                </c:pt>
                <c:pt idx="11">
                  <c:v>1509</c:v>
                </c:pt>
                <c:pt idx="12">
                  <c:v>1501</c:v>
                </c:pt>
                <c:pt idx="13">
                  <c:v>1505</c:v>
                </c:pt>
                <c:pt idx="14">
                  <c:v>1503</c:v>
                </c:pt>
                <c:pt idx="15">
                  <c:v>1503</c:v>
                </c:pt>
                <c:pt idx="16">
                  <c:v>1019</c:v>
                </c:pt>
                <c:pt idx="17">
                  <c:v>613</c:v>
                </c:pt>
                <c:pt idx="18">
                  <c:v>568</c:v>
                </c:pt>
                <c:pt idx="19">
                  <c:v>555</c:v>
                </c:pt>
                <c:pt idx="20">
                  <c:v>544</c:v>
                </c:pt>
                <c:pt idx="21">
                  <c:v>540</c:v>
                </c:pt>
                <c:pt idx="22">
                  <c:v>539</c:v>
                </c:pt>
                <c:pt idx="23">
                  <c:v>521</c:v>
                </c:pt>
                <c:pt idx="24">
                  <c:v>516</c:v>
                </c:pt>
                <c:pt idx="25">
                  <c:v>509</c:v>
                </c:pt>
                <c:pt idx="26">
                  <c:v>503</c:v>
                </c:pt>
                <c:pt idx="27">
                  <c:v>505</c:v>
                </c:pt>
                <c:pt idx="28">
                  <c:v>505</c:v>
                </c:pt>
                <c:pt idx="29">
                  <c:v>500</c:v>
                </c:pt>
                <c:pt idx="30">
                  <c:v>493</c:v>
                </c:pt>
                <c:pt idx="31">
                  <c:v>493</c:v>
                </c:pt>
                <c:pt idx="32">
                  <c:v>495</c:v>
                </c:pt>
                <c:pt idx="33">
                  <c:v>493</c:v>
                </c:pt>
                <c:pt idx="34">
                  <c:v>487</c:v>
                </c:pt>
                <c:pt idx="35">
                  <c:v>481</c:v>
                </c:pt>
                <c:pt idx="36">
                  <c:v>483</c:v>
                </c:pt>
                <c:pt idx="37">
                  <c:v>481</c:v>
                </c:pt>
                <c:pt idx="38">
                  <c:v>477</c:v>
                </c:pt>
                <c:pt idx="39">
                  <c:v>477</c:v>
                </c:pt>
                <c:pt idx="40">
                  <c:v>469</c:v>
                </c:pt>
                <c:pt idx="41">
                  <c:v>466</c:v>
                </c:pt>
                <c:pt idx="42">
                  <c:v>469</c:v>
                </c:pt>
                <c:pt idx="43">
                  <c:v>467</c:v>
                </c:pt>
                <c:pt idx="44">
                  <c:v>464</c:v>
                </c:pt>
                <c:pt idx="45">
                  <c:v>461</c:v>
                </c:pt>
                <c:pt idx="46">
                  <c:v>459</c:v>
                </c:pt>
                <c:pt idx="47">
                  <c:v>469</c:v>
                </c:pt>
                <c:pt idx="48">
                  <c:v>464</c:v>
                </c:pt>
                <c:pt idx="49">
                  <c:v>459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AB-418A-B396-12F5995417EE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Chart'!$D$12:$BA$12</c:f>
              <c:numCache>
                <c:formatCode>0</c:formatCode>
                <c:ptCount val="50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465</c:v>
                </c:pt>
                <c:pt idx="5">
                  <c:v>546</c:v>
                </c:pt>
                <c:pt idx="6">
                  <c:v>551</c:v>
                </c:pt>
                <c:pt idx="7">
                  <c:v>549</c:v>
                </c:pt>
                <c:pt idx="8">
                  <c:v>552</c:v>
                </c:pt>
                <c:pt idx="9">
                  <c:v>555</c:v>
                </c:pt>
                <c:pt idx="10">
                  <c:v>559</c:v>
                </c:pt>
                <c:pt idx="11">
                  <c:v>556</c:v>
                </c:pt>
                <c:pt idx="12">
                  <c:v>553</c:v>
                </c:pt>
                <c:pt idx="13">
                  <c:v>548</c:v>
                </c:pt>
                <c:pt idx="14">
                  <c:v>546</c:v>
                </c:pt>
                <c:pt idx="15">
                  <c:v>550</c:v>
                </c:pt>
                <c:pt idx="16">
                  <c:v>455</c:v>
                </c:pt>
                <c:pt idx="17">
                  <c:v>365</c:v>
                </c:pt>
                <c:pt idx="18">
                  <c:v>343</c:v>
                </c:pt>
                <c:pt idx="19">
                  <c:v>341</c:v>
                </c:pt>
                <c:pt idx="20">
                  <c:v>339</c:v>
                </c:pt>
                <c:pt idx="21">
                  <c:v>333</c:v>
                </c:pt>
                <c:pt idx="22">
                  <c:v>339</c:v>
                </c:pt>
                <c:pt idx="23">
                  <c:v>335</c:v>
                </c:pt>
                <c:pt idx="24">
                  <c:v>325</c:v>
                </c:pt>
                <c:pt idx="25">
                  <c:v>321</c:v>
                </c:pt>
                <c:pt idx="26">
                  <c:v>324</c:v>
                </c:pt>
                <c:pt idx="27">
                  <c:v>325</c:v>
                </c:pt>
                <c:pt idx="28">
                  <c:v>323</c:v>
                </c:pt>
                <c:pt idx="29">
                  <c:v>319</c:v>
                </c:pt>
                <c:pt idx="30">
                  <c:v>317</c:v>
                </c:pt>
                <c:pt idx="31">
                  <c:v>317</c:v>
                </c:pt>
                <c:pt idx="32">
                  <c:v>319</c:v>
                </c:pt>
                <c:pt idx="33">
                  <c:v>315</c:v>
                </c:pt>
                <c:pt idx="34">
                  <c:v>315</c:v>
                </c:pt>
                <c:pt idx="35">
                  <c:v>316</c:v>
                </c:pt>
                <c:pt idx="36">
                  <c:v>319</c:v>
                </c:pt>
                <c:pt idx="37">
                  <c:v>317</c:v>
                </c:pt>
                <c:pt idx="38">
                  <c:v>319</c:v>
                </c:pt>
                <c:pt idx="39">
                  <c:v>317</c:v>
                </c:pt>
                <c:pt idx="40">
                  <c:v>313</c:v>
                </c:pt>
                <c:pt idx="41">
                  <c:v>313</c:v>
                </c:pt>
                <c:pt idx="42">
                  <c:v>315</c:v>
                </c:pt>
                <c:pt idx="43">
                  <c:v>316</c:v>
                </c:pt>
                <c:pt idx="44">
                  <c:v>315</c:v>
                </c:pt>
                <c:pt idx="45">
                  <c:v>313</c:v>
                </c:pt>
                <c:pt idx="46">
                  <c:v>313</c:v>
                </c:pt>
                <c:pt idx="47">
                  <c:v>312</c:v>
                </c:pt>
                <c:pt idx="48">
                  <c:v>311</c:v>
                </c:pt>
                <c:pt idx="49">
                  <c:v>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AB-418A-B396-12F5995417EE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Chart'!$D$13:$BA$13</c:f>
              <c:numCache>
                <c:formatCode>0</c:formatCode>
                <c:ptCount val="50"/>
                <c:pt idx="0">
                  <c:v>230</c:v>
                </c:pt>
                <c:pt idx="1">
                  <c:v>230</c:v>
                </c:pt>
                <c:pt idx="2">
                  <c:v>230</c:v>
                </c:pt>
                <c:pt idx="3">
                  <c:v>230</c:v>
                </c:pt>
                <c:pt idx="4">
                  <c:v>332</c:v>
                </c:pt>
                <c:pt idx="5">
                  <c:v>367</c:v>
                </c:pt>
                <c:pt idx="6">
                  <c:v>381</c:v>
                </c:pt>
                <c:pt idx="7">
                  <c:v>381</c:v>
                </c:pt>
                <c:pt idx="8">
                  <c:v>379</c:v>
                </c:pt>
                <c:pt idx="9">
                  <c:v>380</c:v>
                </c:pt>
                <c:pt idx="10">
                  <c:v>373</c:v>
                </c:pt>
                <c:pt idx="11">
                  <c:v>377</c:v>
                </c:pt>
                <c:pt idx="12">
                  <c:v>379</c:v>
                </c:pt>
                <c:pt idx="13">
                  <c:v>382</c:v>
                </c:pt>
                <c:pt idx="14">
                  <c:v>374</c:v>
                </c:pt>
                <c:pt idx="15">
                  <c:v>383</c:v>
                </c:pt>
                <c:pt idx="16">
                  <c:v>307</c:v>
                </c:pt>
                <c:pt idx="17">
                  <c:v>268</c:v>
                </c:pt>
                <c:pt idx="18">
                  <c:v>265</c:v>
                </c:pt>
                <c:pt idx="19">
                  <c:v>262</c:v>
                </c:pt>
                <c:pt idx="20">
                  <c:v>255</c:v>
                </c:pt>
                <c:pt idx="21">
                  <c:v>251</c:v>
                </c:pt>
                <c:pt idx="22">
                  <c:v>249</c:v>
                </c:pt>
                <c:pt idx="23">
                  <c:v>251</c:v>
                </c:pt>
                <c:pt idx="24">
                  <c:v>253</c:v>
                </c:pt>
                <c:pt idx="25">
                  <c:v>257</c:v>
                </c:pt>
                <c:pt idx="26">
                  <c:v>258</c:v>
                </c:pt>
                <c:pt idx="27">
                  <c:v>254</c:v>
                </c:pt>
                <c:pt idx="28">
                  <c:v>252</c:v>
                </c:pt>
                <c:pt idx="29">
                  <c:v>257</c:v>
                </c:pt>
                <c:pt idx="30">
                  <c:v>245</c:v>
                </c:pt>
                <c:pt idx="31">
                  <c:v>246</c:v>
                </c:pt>
                <c:pt idx="32">
                  <c:v>249</c:v>
                </c:pt>
                <c:pt idx="33">
                  <c:v>251</c:v>
                </c:pt>
                <c:pt idx="34">
                  <c:v>257</c:v>
                </c:pt>
                <c:pt idx="35">
                  <c:v>253</c:v>
                </c:pt>
                <c:pt idx="36">
                  <c:v>247</c:v>
                </c:pt>
                <c:pt idx="37">
                  <c:v>243</c:v>
                </c:pt>
                <c:pt idx="38">
                  <c:v>244</c:v>
                </c:pt>
                <c:pt idx="39">
                  <c:v>245</c:v>
                </c:pt>
                <c:pt idx="40">
                  <c:v>246</c:v>
                </c:pt>
                <c:pt idx="41">
                  <c:v>253</c:v>
                </c:pt>
                <c:pt idx="42">
                  <c:v>245</c:v>
                </c:pt>
                <c:pt idx="43">
                  <c:v>249</c:v>
                </c:pt>
                <c:pt idx="44">
                  <c:v>251</c:v>
                </c:pt>
                <c:pt idx="45">
                  <c:v>245</c:v>
                </c:pt>
                <c:pt idx="46">
                  <c:v>249</c:v>
                </c:pt>
                <c:pt idx="47">
                  <c:v>249</c:v>
                </c:pt>
                <c:pt idx="48">
                  <c:v>248</c:v>
                </c:pt>
                <c:pt idx="49">
                  <c:v>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AB-418A-B396-12F5995417EE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'SAT Chart'!$D$1:$BA$1</c:f>
              <c:numCache>
                <c:formatCode>0\ "ms"</c:formatCode>
                <c:ptCount val="50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1350</c:v>
                </c:pt>
                <c:pt idx="28">
                  <c:v>1400</c:v>
                </c:pt>
                <c:pt idx="29">
                  <c:v>1450</c:v>
                </c:pt>
                <c:pt idx="30">
                  <c:v>1500</c:v>
                </c:pt>
                <c:pt idx="31">
                  <c:v>1550</c:v>
                </c:pt>
                <c:pt idx="32">
                  <c:v>1600</c:v>
                </c:pt>
                <c:pt idx="33">
                  <c:v>1650</c:v>
                </c:pt>
                <c:pt idx="34">
                  <c:v>1700</c:v>
                </c:pt>
                <c:pt idx="35">
                  <c:v>1750</c:v>
                </c:pt>
                <c:pt idx="36">
                  <c:v>1800</c:v>
                </c:pt>
                <c:pt idx="37">
                  <c:v>1850</c:v>
                </c:pt>
                <c:pt idx="38">
                  <c:v>1900</c:v>
                </c:pt>
                <c:pt idx="39">
                  <c:v>1950</c:v>
                </c:pt>
                <c:pt idx="40">
                  <c:v>2000</c:v>
                </c:pt>
                <c:pt idx="41">
                  <c:v>2050</c:v>
                </c:pt>
                <c:pt idx="42">
                  <c:v>2100</c:v>
                </c:pt>
                <c:pt idx="43">
                  <c:v>2150</c:v>
                </c:pt>
                <c:pt idx="44">
                  <c:v>2200</c:v>
                </c:pt>
                <c:pt idx="45">
                  <c:v>2250</c:v>
                </c:pt>
                <c:pt idx="46">
                  <c:v>2300</c:v>
                </c:pt>
                <c:pt idx="47">
                  <c:v>2350</c:v>
                </c:pt>
                <c:pt idx="48">
                  <c:v>2400</c:v>
                </c:pt>
                <c:pt idx="49">
                  <c:v>2450</c:v>
                </c:pt>
              </c:numCache>
            </c:numRef>
          </c:xVal>
          <c:yVal>
            <c:numRef>
              <c:f>'SAT Chart'!$D$14:$BA$14</c:f>
              <c:numCache>
                <c:formatCode>0</c:formatCode>
                <c:ptCount val="50"/>
                <c:pt idx="0">
                  <c:v>330</c:v>
                </c:pt>
                <c:pt idx="1">
                  <c:v>330</c:v>
                </c:pt>
                <c:pt idx="2">
                  <c:v>330</c:v>
                </c:pt>
                <c:pt idx="3">
                  <c:v>330</c:v>
                </c:pt>
                <c:pt idx="4">
                  <c:v>662</c:v>
                </c:pt>
                <c:pt idx="5">
                  <c:v>789</c:v>
                </c:pt>
                <c:pt idx="6">
                  <c:v>803</c:v>
                </c:pt>
                <c:pt idx="7">
                  <c:v>813</c:v>
                </c:pt>
                <c:pt idx="8">
                  <c:v>818</c:v>
                </c:pt>
                <c:pt idx="9">
                  <c:v>824</c:v>
                </c:pt>
                <c:pt idx="10">
                  <c:v>824</c:v>
                </c:pt>
                <c:pt idx="11">
                  <c:v>821</c:v>
                </c:pt>
                <c:pt idx="12">
                  <c:v>822</c:v>
                </c:pt>
                <c:pt idx="13">
                  <c:v>818</c:v>
                </c:pt>
                <c:pt idx="14">
                  <c:v>817</c:v>
                </c:pt>
                <c:pt idx="15">
                  <c:v>816</c:v>
                </c:pt>
                <c:pt idx="16">
                  <c:v>567</c:v>
                </c:pt>
                <c:pt idx="17">
                  <c:v>426</c:v>
                </c:pt>
                <c:pt idx="18">
                  <c:v>415</c:v>
                </c:pt>
                <c:pt idx="19">
                  <c:v>407</c:v>
                </c:pt>
                <c:pt idx="20">
                  <c:v>411</c:v>
                </c:pt>
                <c:pt idx="21">
                  <c:v>400</c:v>
                </c:pt>
                <c:pt idx="22">
                  <c:v>390</c:v>
                </c:pt>
                <c:pt idx="23">
                  <c:v>387</c:v>
                </c:pt>
                <c:pt idx="24">
                  <c:v>387</c:v>
                </c:pt>
                <c:pt idx="25">
                  <c:v>387</c:v>
                </c:pt>
                <c:pt idx="26">
                  <c:v>387</c:v>
                </c:pt>
                <c:pt idx="27">
                  <c:v>387</c:v>
                </c:pt>
                <c:pt idx="28">
                  <c:v>387</c:v>
                </c:pt>
                <c:pt idx="29">
                  <c:v>379</c:v>
                </c:pt>
                <c:pt idx="30">
                  <c:v>376</c:v>
                </c:pt>
                <c:pt idx="31">
                  <c:v>379</c:v>
                </c:pt>
                <c:pt idx="32">
                  <c:v>379</c:v>
                </c:pt>
                <c:pt idx="33">
                  <c:v>376</c:v>
                </c:pt>
                <c:pt idx="34">
                  <c:v>375</c:v>
                </c:pt>
                <c:pt idx="35">
                  <c:v>375</c:v>
                </c:pt>
                <c:pt idx="36">
                  <c:v>379</c:v>
                </c:pt>
                <c:pt idx="37">
                  <c:v>377</c:v>
                </c:pt>
                <c:pt idx="38">
                  <c:v>375</c:v>
                </c:pt>
                <c:pt idx="39">
                  <c:v>373</c:v>
                </c:pt>
                <c:pt idx="40">
                  <c:v>367</c:v>
                </c:pt>
                <c:pt idx="41">
                  <c:v>368</c:v>
                </c:pt>
                <c:pt idx="42">
                  <c:v>369</c:v>
                </c:pt>
                <c:pt idx="43">
                  <c:v>369</c:v>
                </c:pt>
                <c:pt idx="44">
                  <c:v>365</c:v>
                </c:pt>
                <c:pt idx="45">
                  <c:v>366</c:v>
                </c:pt>
                <c:pt idx="46">
                  <c:v>363</c:v>
                </c:pt>
                <c:pt idx="47">
                  <c:v>357</c:v>
                </c:pt>
                <c:pt idx="48">
                  <c:v>363</c:v>
                </c:pt>
                <c:pt idx="49">
                  <c:v>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AB-418A-B396-12F599541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390144"/>
        <c:axId val="1381409824"/>
      </c:scatterChart>
      <c:valAx>
        <c:axId val="138139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&quot;ms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1409824"/>
        <c:crosses val="autoZero"/>
        <c:crossBetween val="midCat"/>
      </c:valAx>
      <c:valAx>
        <c:axId val="138140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139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14</xdr:row>
      <xdr:rowOff>133350</xdr:rowOff>
    </xdr:from>
    <xdr:to>
      <xdr:col>7</xdr:col>
      <xdr:colOff>464820</xdr:colOff>
      <xdr:row>29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80D9B19-C591-DE9C-A47C-A625878B45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baseColWidth="10" defaultColWidth="8.88671875" defaultRowHeight="14.4" outlineLevelCol="1" x14ac:dyDescent="0.3"/>
  <cols>
    <col min="3" max="3" width="10.6640625" customWidth="1"/>
    <col min="4" max="17" width="0" hidden="1" customWidth="1" outlineLevel="1" collapsed="1"/>
    <col min="18" max="18" width="8.88671875" collapsed="1"/>
    <col min="26" max="29" width="0" hidden="1" customWidth="1" outlineLevel="1" collapsed="1"/>
    <col min="30" max="30" width="10.6640625" customWidth="1" collapsed="1"/>
    <col min="34" max="43" width="0" hidden="1" customWidth="1" outlineLevel="1" collapsed="1"/>
    <col min="44" max="44" width="8.88671875" collapsed="1"/>
  </cols>
  <sheetData>
    <row r="1" spans="1:44" ht="16.8" x14ac:dyDescent="0.35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1" t="s">
        <v>27</v>
      </c>
      <c r="AC1" s="1" t="s">
        <v>28</v>
      </c>
      <c r="AD1" s="1" t="s">
        <v>29</v>
      </c>
      <c r="AE1" t="s">
        <v>30</v>
      </c>
      <c r="AF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 x14ac:dyDescent="0.3">
      <c r="C2" t="s">
        <v>44</v>
      </c>
      <c r="D2" s="2">
        <v>29</v>
      </c>
      <c r="E2" s="2">
        <v>29</v>
      </c>
      <c r="H2" s="2">
        <v>80</v>
      </c>
      <c r="I2" s="2">
        <v>30</v>
      </c>
      <c r="J2" s="2">
        <v>12</v>
      </c>
      <c r="K2" s="2">
        <v>47</v>
      </c>
      <c r="L2" s="2">
        <v>87</v>
      </c>
      <c r="Z2" s="2">
        <v>2</v>
      </c>
      <c r="AA2" s="2">
        <v>2</v>
      </c>
      <c r="AD2" t="s">
        <v>47</v>
      </c>
      <c r="AE2" s="2">
        <v>564.719970703125</v>
      </c>
      <c r="AF2" s="2">
        <v>505.42999267578119</v>
      </c>
    </row>
    <row r="3" spans="1:44" x14ac:dyDescent="0.3">
      <c r="C3" t="s">
        <v>45</v>
      </c>
      <c r="H3" s="2">
        <v>1244</v>
      </c>
      <c r="I3" s="2">
        <v>1244</v>
      </c>
      <c r="J3" s="2">
        <v>1265</v>
      </c>
      <c r="K3" s="2">
        <v>1273</v>
      </c>
      <c r="L3" s="2">
        <v>1266</v>
      </c>
      <c r="M3" s="2">
        <f>StandardI310-Offset310</f>
        <v>1164</v>
      </c>
      <c r="N3" s="2">
        <f>StandardI365-Offset365</f>
        <v>1214</v>
      </c>
      <c r="O3" s="2">
        <f>StandardI450-Offset450</f>
        <v>1253</v>
      </c>
      <c r="P3" s="2">
        <f>StandardI530-Offset530</f>
        <v>1226</v>
      </c>
      <c r="Q3" s="2">
        <f>StandardI615-Offset615</f>
        <v>1179</v>
      </c>
      <c r="S3" t="s">
        <v>46</v>
      </c>
      <c r="T3" s="3">
        <v>0.86299999999999999</v>
      </c>
      <c r="U3" s="3">
        <v>1.2849999999999999</v>
      </c>
      <c r="V3" s="3">
        <v>1.1599999999999999</v>
      </c>
      <c r="W3" s="3">
        <v>0.80700000000000005</v>
      </c>
      <c r="Z3" s="2">
        <v>829</v>
      </c>
      <c r="AA3" s="2">
        <v>930</v>
      </c>
      <c r="AD3" t="s">
        <v>48</v>
      </c>
      <c r="AE3" s="2">
        <v>114.50046539306641</v>
      </c>
      <c r="AF3" s="2">
        <v>102.4899978637695</v>
      </c>
    </row>
    <row r="4" spans="1:44" x14ac:dyDescent="0.3">
      <c r="AD4" t="s">
        <v>49</v>
      </c>
      <c r="AE4" s="2">
        <v>5.2781000137329102</v>
      </c>
      <c r="AF4" s="2">
        <v>4.7238998413085938</v>
      </c>
    </row>
    <row r="5" spans="1:44" x14ac:dyDescent="0.3">
      <c r="A5" s="4">
        <v>45455.349432870367</v>
      </c>
      <c r="B5" s="5">
        <v>45455.349432870367</v>
      </c>
      <c r="C5" t="s">
        <v>50</v>
      </c>
      <c r="D5" s="2">
        <v>318</v>
      </c>
      <c r="E5" s="2">
        <v>878</v>
      </c>
      <c r="F5" s="2">
        <f t="shared" ref="F5:F14" si="0">IF(D5="","",D5-OffsetFo)</f>
        <v>289</v>
      </c>
      <c r="G5" s="2">
        <f t="shared" ref="G5:G14" si="1">IF(E5="","",E5-OffsetFm)</f>
        <v>849</v>
      </c>
      <c r="H5" s="2">
        <v>176</v>
      </c>
      <c r="I5" s="2">
        <v>733</v>
      </c>
      <c r="J5" s="2">
        <v>977</v>
      </c>
      <c r="K5" s="2">
        <v>659</v>
      </c>
      <c r="L5" s="2">
        <v>863</v>
      </c>
      <c r="M5" s="2">
        <f t="shared" ref="M5:M14" si="2">IF(H5="","",H5-Offset310)</f>
        <v>96</v>
      </c>
      <c r="N5" s="2">
        <f t="shared" ref="N5:N14" si="3">IF(I5="","",I5-Offset365)</f>
        <v>703</v>
      </c>
      <c r="O5" s="2">
        <f t="shared" ref="O5:O14" si="4">IF(J5="","",J5-Offset450)</f>
        <v>965</v>
      </c>
      <c r="P5" s="2">
        <f t="shared" ref="P5:P14" si="5">IF(K5="","",K5-Offset530)</f>
        <v>612</v>
      </c>
      <c r="Q5" s="2">
        <f t="shared" ref="Q5:Q14" si="6">IF(L5="","",L5-Offset615)</f>
        <v>776</v>
      </c>
      <c r="R5" s="3">
        <f t="shared" ref="R5:R14" si="7">IF(OR(F5="",G5="",G5=0),"",1-F5/G5)</f>
        <v>0.65959952885747941</v>
      </c>
      <c r="T5" s="3">
        <f t="shared" ref="T5:T14" si="8">IF(M5="","",(M5/Q5)/(Reference310*StandardF310/StandardF615))</f>
        <v>0.14519763442388373</v>
      </c>
      <c r="U5" s="3">
        <f t="shared" ref="U5:U14" si="9">IF(N5="","",(N5/Q5)/(Reference365*StandardF365/StandardF615))</f>
        <v>0.68467677198300836</v>
      </c>
      <c r="V5" s="3">
        <f t="shared" ref="V5:V14" si="10">IF(O5="","",(O5/Q5)/(Reference450*StandardF450/StandardF615))</f>
        <v>1.0087193153778959</v>
      </c>
      <c r="W5" s="3">
        <f t="shared" ref="W5:W14" si="11">IF(P5="","",(P5/Q5)/(Reference530*StandardF530/StandardF615))</f>
        <v>0.93980878660337097</v>
      </c>
      <c r="X5" s="3">
        <f t="shared" ref="X5:X14" si="12">IF(OR(U5="",U5&lt;=0),"",LOG10(1/U5))</f>
        <v>0.16451440554982746</v>
      </c>
      <c r="Y5" s="3">
        <f t="shared" ref="Y5:Y14" si="13">IF(OR(W5="",W5&lt;=0),"",LOG10(1/W5))</f>
        <v>2.6960498922004802E-2</v>
      </c>
      <c r="Z5" s="2">
        <v>434</v>
      </c>
      <c r="AA5" s="2">
        <v>806</v>
      </c>
      <c r="AB5" s="3">
        <f t="shared" ref="AB5:AB14" si="14">IF(OR(Z5="",AA5=""),"",((Z5-Offset700)/(AA5-Offset770))*((Reference770-Offset770)/(Reference700-Offset700)))</f>
        <v>0.60293454132000213</v>
      </c>
      <c r="AC5" s="3">
        <f t="shared" ref="AC5:AC14" si="15">IF(OR(AB5="",AB5&lt;=0),"",-LOG10(AB5))</f>
        <v>0.21972983526722381</v>
      </c>
      <c r="AE5" s="6">
        <f t="shared" ref="AE5:AE14" si="16">IF(AC5="","",CoeffNmolQ*AC5^2+CoeffNmolL*AC5+CoeffNmolC)</f>
        <v>57.702626548148857</v>
      </c>
      <c r="AF5" s="6">
        <f t="shared" ref="AF5:AF14" si="17">IF(AC5="","",CoeffUgQ*AC5^2+CoeffUgL*AC5+CoeffUgC)</f>
        <v>51.646777006861996</v>
      </c>
      <c r="AG5" s="7">
        <f t="shared" ref="AG5:AG14" si="18">IF(OR(X5="",AF5=""),"",AF5/X5)</f>
        <v>313.93467845111854</v>
      </c>
      <c r="AH5" s="2">
        <v>25</v>
      </c>
      <c r="AJ5" s="8">
        <v>49.205185999999998</v>
      </c>
      <c r="AK5" s="8">
        <v>9.9826920000000001</v>
      </c>
      <c r="AL5" s="9">
        <v>393</v>
      </c>
      <c r="AM5" s="10">
        <v>254</v>
      </c>
      <c r="AN5" s="10">
        <v>131</v>
      </c>
      <c r="AO5" s="10">
        <v>85</v>
      </c>
      <c r="AP5" s="10">
        <v>27</v>
      </c>
      <c r="AQ5" s="10">
        <v>70</v>
      </c>
      <c r="AR5" s="11">
        <f t="shared" ref="AR5:AR14" si="19">IF(AQ5="","",COS(RADIANS(AQ5)) * 100)</f>
        <v>34.202014332566883</v>
      </c>
    </row>
    <row r="6" spans="1:44" x14ac:dyDescent="0.3">
      <c r="A6" s="4">
        <v>45455.349537037036</v>
      </c>
      <c r="B6" s="5">
        <v>45455.349537037036</v>
      </c>
      <c r="C6" t="s">
        <v>50</v>
      </c>
      <c r="D6" s="2">
        <v>338</v>
      </c>
      <c r="E6" s="2">
        <v>941</v>
      </c>
      <c r="F6" s="2">
        <f t="shared" si="0"/>
        <v>309</v>
      </c>
      <c r="G6" s="2">
        <f t="shared" si="1"/>
        <v>912</v>
      </c>
      <c r="H6" s="2">
        <v>172</v>
      </c>
      <c r="I6" s="2">
        <v>704</v>
      </c>
      <c r="J6" s="2">
        <v>1012</v>
      </c>
      <c r="K6" s="2">
        <v>687</v>
      </c>
      <c r="L6" s="2">
        <v>906</v>
      </c>
      <c r="M6" s="2">
        <f t="shared" si="2"/>
        <v>92</v>
      </c>
      <c r="N6" s="2">
        <f t="shared" si="3"/>
        <v>674</v>
      </c>
      <c r="O6" s="2">
        <f t="shared" si="4"/>
        <v>1000</v>
      </c>
      <c r="P6" s="2">
        <f t="shared" si="5"/>
        <v>640</v>
      </c>
      <c r="Q6" s="2">
        <f t="shared" si="6"/>
        <v>819</v>
      </c>
      <c r="R6" s="3">
        <f t="shared" si="7"/>
        <v>0.66118421052631571</v>
      </c>
      <c r="T6" s="3">
        <f t="shared" si="8"/>
        <v>0.13184205225872389</v>
      </c>
      <c r="U6" s="3">
        <f t="shared" si="9"/>
        <v>0.62196792047624416</v>
      </c>
      <c r="V6" s="3">
        <f t="shared" si="10"/>
        <v>0.99042328725571727</v>
      </c>
      <c r="W6" s="3">
        <f t="shared" si="11"/>
        <v>0.93120622905882788</v>
      </c>
      <c r="X6" s="3">
        <f t="shared" si="12"/>
        <v>0.2062320145365617</v>
      </c>
      <c r="Y6" s="3">
        <f t="shared" si="13"/>
        <v>3.0954127585908878E-2</v>
      </c>
      <c r="Z6" s="2">
        <v>407</v>
      </c>
      <c r="AA6" s="2">
        <v>766</v>
      </c>
      <c r="AB6" s="3">
        <f t="shared" si="14"/>
        <v>0.5948454326177377</v>
      </c>
      <c r="AC6" s="3">
        <f t="shared" si="15"/>
        <v>0.22559586869470602</v>
      </c>
      <c r="AE6" s="6">
        <f t="shared" si="16"/>
        <v>59.849505524384526</v>
      </c>
      <c r="AF6" s="6">
        <f t="shared" si="17"/>
        <v>53.568319238337267</v>
      </c>
      <c r="AG6" s="7">
        <f t="shared" si="18"/>
        <v>259.74783478071703</v>
      </c>
      <c r="AH6" s="2">
        <v>25</v>
      </c>
      <c r="AJ6" s="8">
        <v>49.205182000000001</v>
      </c>
      <c r="AK6" s="8">
        <v>9.9826920000000001</v>
      </c>
      <c r="AL6" s="9">
        <v>393</v>
      </c>
      <c r="AM6" s="10">
        <v>202</v>
      </c>
      <c r="AN6" s="10">
        <v>128</v>
      </c>
      <c r="AO6" s="10">
        <v>85</v>
      </c>
      <c r="AP6" s="10">
        <v>27</v>
      </c>
      <c r="AQ6" s="10">
        <v>88</v>
      </c>
      <c r="AR6" s="11">
        <f t="shared" si="19"/>
        <v>3.489949670250108</v>
      </c>
    </row>
    <row r="7" spans="1:44" x14ac:dyDescent="0.3">
      <c r="A7" s="4">
        <v>45455.349641203713</v>
      </c>
      <c r="B7" s="5">
        <v>45455.349641203713</v>
      </c>
      <c r="C7" t="s">
        <v>50</v>
      </c>
      <c r="D7" s="2">
        <v>344</v>
      </c>
      <c r="E7" s="2">
        <v>1103</v>
      </c>
      <c r="F7" s="2">
        <f t="shared" si="0"/>
        <v>315</v>
      </c>
      <c r="G7" s="2">
        <f t="shared" si="1"/>
        <v>1074</v>
      </c>
      <c r="H7" s="2">
        <v>160</v>
      </c>
      <c r="I7" s="2">
        <v>361</v>
      </c>
      <c r="J7" s="2">
        <v>926</v>
      </c>
      <c r="K7" s="2">
        <v>704</v>
      </c>
      <c r="L7" s="2">
        <v>912</v>
      </c>
      <c r="M7" s="2">
        <f t="shared" si="2"/>
        <v>80</v>
      </c>
      <c r="N7" s="2">
        <f t="shared" si="3"/>
        <v>331</v>
      </c>
      <c r="O7" s="2">
        <f t="shared" si="4"/>
        <v>914</v>
      </c>
      <c r="P7" s="2">
        <f t="shared" si="5"/>
        <v>657</v>
      </c>
      <c r="Q7" s="2">
        <f t="shared" si="6"/>
        <v>825</v>
      </c>
      <c r="R7" s="3">
        <f t="shared" si="7"/>
        <v>0.7067039106145252</v>
      </c>
      <c r="T7" s="3">
        <f t="shared" si="8"/>
        <v>0.1138114791039735</v>
      </c>
      <c r="U7" s="3">
        <f t="shared" si="9"/>
        <v>0.30322571997839143</v>
      </c>
      <c r="V7" s="3">
        <f t="shared" si="10"/>
        <v>0.89866327084589481</v>
      </c>
      <c r="W7" s="3">
        <f t="shared" si="11"/>
        <v>0.94898909346716154</v>
      </c>
      <c r="X7" s="3">
        <f t="shared" si="12"/>
        <v>0.51823396408566935</v>
      </c>
      <c r="Y7" s="3">
        <f t="shared" si="13"/>
        <v>2.2738778799521839E-2</v>
      </c>
      <c r="Z7" s="2">
        <v>276</v>
      </c>
      <c r="AA7" s="2">
        <v>654</v>
      </c>
      <c r="AB7" s="3">
        <f t="shared" si="14"/>
        <v>0.47156920200888719</v>
      </c>
      <c r="AC7" s="3">
        <f t="shared" si="15"/>
        <v>0.32645456624521685</v>
      </c>
      <c r="AE7" s="6">
        <f t="shared" si="16"/>
        <v>102.8409661924172</v>
      </c>
      <c r="AF7" s="6">
        <f t="shared" si="17"/>
        <v>92.04720789916945</v>
      </c>
      <c r="AG7" s="7">
        <f t="shared" si="18"/>
        <v>177.61708857035296</v>
      </c>
      <c r="AH7" s="2">
        <v>25</v>
      </c>
      <c r="AJ7" s="8">
        <v>49.205181000000003</v>
      </c>
      <c r="AK7" s="8">
        <v>9.9826940000000004</v>
      </c>
      <c r="AL7" s="9">
        <v>394</v>
      </c>
      <c r="AM7" s="10">
        <v>183</v>
      </c>
      <c r="AN7" s="10">
        <v>119</v>
      </c>
      <c r="AO7" s="10">
        <v>85</v>
      </c>
      <c r="AP7" s="10">
        <v>27</v>
      </c>
      <c r="AQ7" s="10">
        <v>83</v>
      </c>
      <c r="AR7" s="11">
        <f t="shared" si="19"/>
        <v>12.18693434051475</v>
      </c>
    </row>
    <row r="8" spans="1:44" x14ac:dyDescent="0.3">
      <c r="A8" s="4">
        <v>45455.349768518521</v>
      </c>
      <c r="B8" s="5">
        <v>45455.349768518521</v>
      </c>
      <c r="C8" t="s">
        <v>50</v>
      </c>
      <c r="D8" s="2">
        <v>304</v>
      </c>
      <c r="E8" s="2">
        <v>950</v>
      </c>
      <c r="F8" s="2">
        <f t="shared" si="0"/>
        <v>275</v>
      </c>
      <c r="G8" s="2">
        <f t="shared" si="1"/>
        <v>921</v>
      </c>
      <c r="H8" s="2">
        <v>163</v>
      </c>
      <c r="I8" s="2">
        <v>671</v>
      </c>
      <c r="J8" s="2">
        <v>968</v>
      </c>
      <c r="K8" s="2">
        <v>641</v>
      </c>
      <c r="L8" s="2">
        <v>844</v>
      </c>
      <c r="M8" s="2">
        <f t="shared" si="2"/>
        <v>83</v>
      </c>
      <c r="N8" s="2">
        <f t="shared" si="3"/>
        <v>641</v>
      </c>
      <c r="O8" s="2">
        <f t="shared" si="4"/>
        <v>956</v>
      </c>
      <c r="P8" s="2">
        <f t="shared" si="5"/>
        <v>594</v>
      </c>
      <c r="Q8" s="2">
        <f t="shared" si="6"/>
        <v>757</v>
      </c>
      <c r="R8" s="3">
        <f t="shared" si="7"/>
        <v>0.70141150922909878</v>
      </c>
      <c r="T8" s="3">
        <f t="shared" si="8"/>
        <v>0.128686278593867</v>
      </c>
      <c r="U8" s="3">
        <f t="shared" si="9"/>
        <v>0.63996193180894878</v>
      </c>
      <c r="V8" s="3">
        <f t="shared" si="10"/>
        <v>1.0243933668201919</v>
      </c>
      <c r="W8" s="3">
        <f t="shared" si="11"/>
        <v>0.93506190874734341</v>
      </c>
      <c r="X8" s="3">
        <f t="shared" si="12"/>
        <v>0.1938458592927183</v>
      </c>
      <c r="Y8" s="3">
        <f t="shared" si="13"/>
        <v>2.9159634328256735E-2</v>
      </c>
      <c r="Z8" s="2">
        <v>441</v>
      </c>
      <c r="AA8" s="2">
        <v>781</v>
      </c>
      <c r="AB8" s="3">
        <f t="shared" si="14"/>
        <v>0.63236748195140569</v>
      </c>
      <c r="AC8" s="3">
        <f t="shared" si="15"/>
        <v>0.19903047076412775</v>
      </c>
      <c r="AE8" s="6">
        <f t="shared" si="16"/>
        <v>50.437506192477372</v>
      </c>
      <c r="AF8" s="6">
        <f t="shared" si="17"/>
        <v>45.144195507537788</v>
      </c>
      <c r="AG8" s="7">
        <f t="shared" si="18"/>
        <v>232.88707673331044</v>
      </c>
      <c r="AH8" s="2">
        <v>25</v>
      </c>
      <c r="AJ8" s="8">
        <v>49.205176999999999</v>
      </c>
      <c r="AK8" s="8">
        <v>9.9826960000000007</v>
      </c>
      <c r="AL8" s="9">
        <v>391</v>
      </c>
      <c r="AM8" s="10">
        <v>199</v>
      </c>
      <c r="AN8" s="10">
        <v>108</v>
      </c>
      <c r="AO8" s="10">
        <v>85</v>
      </c>
      <c r="AP8" s="10">
        <v>27</v>
      </c>
      <c r="AQ8" s="10">
        <v>78</v>
      </c>
      <c r="AR8" s="11">
        <f t="shared" si="19"/>
        <v>20.791169081775944</v>
      </c>
    </row>
    <row r="9" spans="1:44" x14ac:dyDescent="0.3">
      <c r="A9" s="4">
        <v>45455.349872685183</v>
      </c>
      <c r="B9" s="5">
        <v>45455.349872685183</v>
      </c>
      <c r="C9" t="s">
        <v>50</v>
      </c>
      <c r="D9" s="2">
        <v>264</v>
      </c>
      <c r="E9" s="2">
        <v>426</v>
      </c>
      <c r="F9" s="2">
        <f t="shared" si="0"/>
        <v>235</v>
      </c>
      <c r="G9" s="2">
        <f t="shared" si="1"/>
        <v>397</v>
      </c>
      <c r="H9" s="2">
        <v>164</v>
      </c>
      <c r="I9" s="2">
        <v>596</v>
      </c>
      <c r="J9" s="2">
        <v>791</v>
      </c>
      <c r="K9" s="2">
        <v>538</v>
      </c>
      <c r="L9" s="2">
        <v>723</v>
      </c>
      <c r="M9" s="2">
        <f t="shared" si="2"/>
        <v>84</v>
      </c>
      <c r="N9" s="2">
        <f t="shared" si="3"/>
        <v>566</v>
      </c>
      <c r="O9" s="2">
        <f t="shared" si="4"/>
        <v>779</v>
      </c>
      <c r="P9" s="2">
        <f t="shared" si="5"/>
        <v>491</v>
      </c>
      <c r="Q9" s="2">
        <f t="shared" si="6"/>
        <v>636</v>
      </c>
      <c r="R9" s="3">
        <f t="shared" si="7"/>
        <v>0.40806045340050379</v>
      </c>
      <c r="T9" s="3">
        <f t="shared" si="8"/>
        <v>0.15501445561920921</v>
      </c>
      <c r="U9" s="3">
        <f t="shared" si="9"/>
        <v>0.6725913942118884</v>
      </c>
      <c r="V9" s="3">
        <f t="shared" si="10"/>
        <v>0.99353938316420565</v>
      </c>
      <c r="W9" s="3">
        <f t="shared" si="11"/>
        <v>0.91997108314956122</v>
      </c>
      <c r="X9" s="3">
        <f t="shared" si="12"/>
        <v>0.17224869377160543</v>
      </c>
      <c r="Y9" s="3">
        <f t="shared" si="13"/>
        <v>3.6225823334822951E-2</v>
      </c>
      <c r="Z9" s="2">
        <v>433</v>
      </c>
      <c r="AA9" s="2">
        <v>821</v>
      </c>
      <c r="AB9" s="3">
        <f t="shared" si="14"/>
        <v>0.59052166428224473</v>
      </c>
      <c r="AC9" s="3">
        <f t="shared" si="15"/>
        <v>0.22876416493337146</v>
      </c>
      <c r="AE9" s="6">
        <f t="shared" si="16"/>
        <v>61.025217962660847</v>
      </c>
      <c r="AF9" s="6">
        <f t="shared" si="17"/>
        <v>54.620628236515685</v>
      </c>
      <c r="AG9" s="7">
        <f t="shared" si="18"/>
        <v>317.10329431548757</v>
      </c>
      <c r="AH9" s="2">
        <v>25</v>
      </c>
      <c r="AJ9" s="8">
        <v>49.205181000000003</v>
      </c>
      <c r="AK9" s="8">
        <v>9.9826940000000004</v>
      </c>
      <c r="AL9" s="9">
        <v>391</v>
      </c>
      <c r="AM9" s="10">
        <v>229</v>
      </c>
      <c r="AN9" s="10">
        <v>113</v>
      </c>
      <c r="AO9" s="10">
        <v>85</v>
      </c>
      <c r="AP9" s="10">
        <v>27</v>
      </c>
      <c r="AQ9" s="10">
        <v>61</v>
      </c>
      <c r="AR9" s="11">
        <f t="shared" si="19"/>
        <v>48.480962024633712</v>
      </c>
    </row>
    <row r="10" spans="1:44" x14ac:dyDescent="0.3">
      <c r="A10" s="4">
        <v>45455.349988425929</v>
      </c>
      <c r="B10" s="5">
        <v>45455.349988425929</v>
      </c>
      <c r="C10" t="s">
        <v>50</v>
      </c>
      <c r="D10" s="2">
        <v>334</v>
      </c>
      <c r="E10" s="2">
        <v>696</v>
      </c>
      <c r="F10" s="2">
        <f t="shared" si="0"/>
        <v>305</v>
      </c>
      <c r="G10" s="2">
        <f t="shared" si="1"/>
        <v>667</v>
      </c>
      <c r="H10" s="2">
        <v>179</v>
      </c>
      <c r="I10" s="2">
        <v>761</v>
      </c>
      <c r="J10" s="2">
        <v>1120</v>
      </c>
      <c r="K10" s="2">
        <v>688</v>
      </c>
      <c r="L10" s="2">
        <v>922</v>
      </c>
      <c r="M10" s="2">
        <f t="shared" si="2"/>
        <v>99</v>
      </c>
      <c r="N10" s="2">
        <f t="shared" si="3"/>
        <v>731</v>
      </c>
      <c r="O10" s="2">
        <f t="shared" si="4"/>
        <v>1108</v>
      </c>
      <c r="P10" s="2">
        <f t="shared" si="5"/>
        <v>641</v>
      </c>
      <c r="Q10" s="2">
        <f t="shared" si="6"/>
        <v>835</v>
      </c>
      <c r="R10" s="3">
        <f t="shared" si="7"/>
        <v>0.5427286356821589</v>
      </c>
      <c r="T10" s="3">
        <f t="shared" si="8"/>
        <v>0.13915497838049454</v>
      </c>
      <c r="U10" s="3">
        <f t="shared" si="9"/>
        <v>0.66164173553546124</v>
      </c>
      <c r="V10" s="3">
        <f t="shared" si="10"/>
        <v>1.076361189062006</v>
      </c>
      <c r="W10" s="3">
        <f t="shared" si="11"/>
        <v>0.91478988571308828</v>
      </c>
      <c r="X10" s="3">
        <f t="shared" si="12"/>
        <v>0.17937710783720459</v>
      </c>
      <c r="Y10" s="3">
        <f t="shared" si="13"/>
        <v>3.8678645774162246E-2</v>
      </c>
      <c r="Z10" s="2">
        <v>389</v>
      </c>
      <c r="AA10" s="2">
        <v>736</v>
      </c>
      <c r="AB10" s="3">
        <f t="shared" si="14"/>
        <v>0.59163978662906203</v>
      </c>
      <c r="AC10" s="3">
        <f t="shared" si="15"/>
        <v>0.22794262823084377</v>
      </c>
      <c r="AE10" s="6">
        <f t="shared" si="16"/>
        <v>60.719267908290036</v>
      </c>
      <c r="AF10" s="6">
        <f t="shared" si="17"/>
        <v>54.346790904374288</v>
      </c>
      <c r="AG10" s="7">
        <f t="shared" si="18"/>
        <v>302.97506498821042</v>
      </c>
      <c r="AH10" s="2">
        <v>24</v>
      </c>
      <c r="AJ10" s="8">
        <v>49.205181000000003</v>
      </c>
      <c r="AK10" s="8">
        <v>9.9826940000000004</v>
      </c>
      <c r="AL10" s="9">
        <v>390</v>
      </c>
      <c r="AM10" s="10">
        <v>210</v>
      </c>
      <c r="AN10" s="10">
        <v>118</v>
      </c>
      <c r="AO10" s="10">
        <v>85</v>
      </c>
      <c r="AP10" s="10">
        <v>27</v>
      </c>
      <c r="AQ10" s="10">
        <v>76</v>
      </c>
      <c r="AR10" s="11">
        <f t="shared" si="19"/>
        <v>24.192189559966767</v>
      </c>
    </row>
    <row r="11" spans="1:44" x14ac:dyDescent="0.3">
      <c r="A11" s="4">
        <v>45455.350104166668</v>
      </c>
      <c r="B11" s="5">
        <v>45455.350104166668</v>
      </c>
      <c r="C11" t="s">
        <v>50</v>
      </c>
      <c r="D11" s="2">
        <v>374</v>
      </c>
      <c r="E11" s="2">
        <v>1537</v>
      </c>
      <c r="F11" s="2">
        <f t="shared" si="0"/>
        <v>345</v>
      </c>
      <c r="G11" s="2">
        <f t="shared" si="1"/>
        <v>1508</v>
      </c>
      <c r="H11" s="2">
        <v>168</v>
      </c>
      <c r="I11" s="2">
        <v>559</v>
      </c>
      <c r="J11" s="2">
        <v>992</v>
      </c>
      <c r="K11" s="2">
        <v>778</v>
      </c>
      <c r="L11" s="2">
        <v>991</v>
      </c>
      <c r="M11" s="2">
        <f t="shared" si="2"/>
        <v>88</v>
      </c>
      <c r="N11" s="2">
        <f t="shared" si="3"/>
        <v>529</v>
      </c>
      <c r="O11" s="2">
        <f t="shared" si="4"/>
        <v>980</v>
      </c>
      <c r="P11" s="2">
        <f t="shared" si="5"/>
        <v>731</v>
      </c>
      <c r="Q11" s="2">
        <f t="shared" si="6"/>
        <v>904</v>
      </c>
      <c r="R11" s="3">
        <f t="shared" si="7"/>
        <v>0.77122015915119357</v>
      </c>
      <c r="T11" s="3">
        <f t="shared" si="8"/>
        <v>0.11425212089253978</v>
      </c>
      <c r="U11" s="3">
        <f t="shared" si="9"/>
        <v>0.44226159947587596</v>
      </c>
      <c r="V11" s="3">
        <f t="shared" si="10"/>
        <v>0.8793512597535218</v>
      </c>
      <c r="W11" s="3">
        <f t="shared" si="11"/>
        <v>0.96360433847656357</v>
      </c>
      <c r="X11" s="3">
        <f t="shared" si="12"/>
        <v>0.35432076775164045</v>
      </c>
      <c r="Y11" s="3">
        <f t="shared" si="13"/>
        <v>1.6101253326880421E-2</v>
      </c>
      <c r="Z11" s="2">
        <v>306</v>
      </c>
      <c r="AA11" s="2">
        <v>746</v>
      </c>
      <c r="AB11" s="3">
        <f t="shared" si="14"/>
        <v>0.45850398512566476</v>
      </c>
      <c r="AC11" s="3">
        <f t="shared" si="15"/>
        <v>0.33865688527080956</v>
      </c>
      <c r="AE11" s="6">
        <f t="shared" si="16"/>
        <v>108.82134940657843</v>
      </c>
      <c r="AF11" s="6">
        <f t="shared" si="17"/>
        <v>97.399843898585658</v>
      </c>
      <c r="AG11" s="7">
        <f t="shared" si="18"/>
        <v>274.89171610414223</v>
      </c>
      <c r="AH11" s="2">
        <v>23</v>
      </c>
      <c r="AJ11" s="8">
        <v>49.205173000000002</v>
      </c>
      <c r="AK11" s="8">
        <v>9.982704</v>
      </c>
      <c r="AL11" s="9">
        <v>391</v>
      </c>
      <c r="AM11" s="10">
        <v>215</v>
      </c>
      <c r="AN11" s="10">
        <v>109</v>
      </c>
      <c r="AO11" s="10">
        <v>85</v>
      </c>
      <c r="AP11" s="10">
        <v>27</v>
      </c>
      <c r="AQ11" s="10">
        <v>67</v>
      </c>
      <c r="AR11" s="11">
        <f t="shared" si="19"/>
        <v>39.073112848927373</v>
      </c>
    </row>
    <row r="12" spans="1:44" x14ac:dyDescent="0.3">
      <c r="A12" s="4">
        <v>45455.35019675926</v>
      </c>
      <c r="B12" s="5">
        <v>45455.35019675926</v>
      </c>
      <c r="C12" t="s">
        <v>50</v>
      </c>
      <c r="D12" s="2">
        <v>314</v>
      </c>
      <c r="E12" s="2">
        <v>585</v>
      </c>
      <c r="F12" s="2">
        <f t="shared" si="0"/>
        <v>285</v>
      </c>
      <c r="G12" s="2">
        <f t="shared" si="1"/>
        <v>556</v>
      </c>
      <c r="H12" s="2">
        <v>173</v>
      </c>
      <c r="I12" s="2">
        <v>676</v>
      </c>
      <c r="J12" s="2">
        <v>912</v>
      </c>
      <c r="K12" s="2">
        <v>643</v>
      </c>
      <c r="L12" s="2">
        <v>847</v>
      </c>
      <c r="M12" s="2">
        <f t="shared" si="2"/>
        <v>93</v>
      </c>
      <c r="N12" s="2">
        <f t="shared" si="3"/>
        <v>646</v>
      </c>
      <c r="O12" s="2">
        <f t="shared" si="4"/>
        <v>900</v>
      </c>
      <c r="P12" s="2">
        <f t="shared" si="5"/>
        <v>596</v>
      </c>
      <c r="Q12" s="2">
        <f t="shared" si="6"/>
        <v>760</v>
      </c>
      <c r="R12" s="3">
        <f t="shared" si="7"/>
        <v>0.48741007194244601</v>
      </c>
      <c r="T12" s="3">
        <f t="shared" si="8"/>
        <v>0.14362147589230867</v>
      </c>
      <c r="U12" s="3">
        <f t="shared" si="9"/>
        <v>0.64240796415361634</v>
      </c>
      <c r="V12" s="3">
        <f t="shared" si="10"/>
        <v>0.96058026978445932</v>
      </c>
      <c r="W12" s="3">
        <f t="shared" si="11"/>
        <v>0.93450680376873207</v>
      </c>
      <c r="X12" s="3">
        <f t="shared" si="12"/>
        <v>0.1921890835971703</v>
      </c>
      <c r="Y12" s="3">
        <f t="shared" si="13"/>
        <v>2.9417532349932506E-2</v>
      </c>
      <c r="Z12" s="2">
        <v>487</v>
      </c>
      <c r="AA12" s="2">
        <v>849</v>
      </c>
      <c r="AB12" s="3">
        <f t="shared" si="14"/>
        <v>0.64254092615090741</v>
      </c>
      <c r="AC12" s="3">
        <f t="shared" si="15"/>
        <v>0.19209920506212791</v>
      </c>
      <c r="AE12" s="6">
        <f t="shared" si="16"/>
        <v>48.112903815392698</v>
      </c>
      <c r="AF12" s="6">
        <f t="shared" si="17"/>
        <v>43.063577408128822</v>
      </c>
      <c r="AG12" s="7">
        <f t="shared" si="18"/>
        <v>224.06880038197377</v>
      </c>
      <c r="AH12" s="2">
        <v>23</v>
      </c>
      <c r="AJ12" s="8">
        <v>49.205176000000002</v>
      </c>
      <c r="AK12" s="8">
        <v>9.9826999999999995</v>
      </c>
      <c r="AL12" s="9">
        <v>391</v>
      </c>
      <c r="AM12" s="10">
        <v>165</v>
      </c>
      <c r="AN12" s="10">
        <v>113</v>
      </c>
      <c r="AO12" s="10">
        <v>85</v>
      </c>
      <c r="AP12" s="10">
        <v>27</v>
      </c>
      <c r="AQ12" s="10">
        <v>70</v>
      </c>
      <c r="AR12" s="11">
        <f t="shared" si="19"/>
        <v>34.202014332566883</v>
      </c>
    </row>
    <row r="13" spans="1:44" x14ac:dyDescent="0.3">
      <c r="A13" s="4">
        <v>45455.350289351853</v>
      </c>
      <c r="B13" s="5">
        <v>45455.350289351853</v>
      </c>
      <c r="C13" t="s">
        <v>50</v>
      </c>
      <c r="D13" s="2">
        <v>259</v>
      </c>
      <c r="E13" s="2">
        <v>409</v>
      </c>
      <c r="F13" s="2">
        <f t="shared" si="0"/>
        <v>230</v>
      </c>
      <c r="G13" s="2">
        <f t="shared" si="1"/>
        <v>380</v>
      </c>
      <c r="H13" s="2">
        <v>144</v>
      </c>
      <c r="I13" s="2">
        <v>381</v>
      </c>
      <c r="J13" s="2">
        <v>762</v>
      </c>
      <c r="K13" s="2">
        <v>526</v>
      </c>
      <c r="L13" s="2">
        <v>713</v>
      </c>
      <c r="M13" s="2">
        <f t="shared" si="2"/>
        <v>64</v>
      </c>
      <c r="N13" s="2">
        <f t="shared" si="3"/>
        <v>351</v>
      </c>
      <c r="O13" s="2">
        <f t="shared" si="4"/>
        <v>750</v>
      </c>
      <c r="P13" s="2">
        <f t="shared" si="5"/>
        <v>479</v>
      </c>
      <c r="Q13" s="2">
        <f t="shared" si="6"/>
        <v>626</v>
      </c>
      <c r="R13" s="3">
        <f t="shared" si="7"/>
        <v>0.39473684210526316</v>
      </c>
      <c r="T13" s="3">
        <f t="shared" si="8"/>
        <v>0.11999293324061104</v>
      </c>
      <c r="U13" s="3">
        <f t="shared" si="9"/>
        <v>0.42376469727103805</v>
      </c>
      <c r="V13" s="3">
        <f t="shared" si="10"/>
        <v>0.9718330737968438</v>
      </c>
      <c r="W13" s="3">
        <f t="shared" si="11"/>
        <v>0.91182391889478642</v>
      </c>
      <c r="X13" s="3">
        <f t="shared" si="12"/>
        <v>0.37287522605606854</v>
      </c>
      <c r="Y13" s="3">
        <f t="shared" si="13"/>
        <v>4.0089019605244032E-2</v>
      </c>
      <c r="Z13" s="2">
        <v>399</v>
      </c>
      <c r="AA13" s="2">
        <v>766</v>
      </c>
      <c r="AB13" s="3">
        <f t="shared" si="14"/>
        <v>0.58309539938084409</v>
      </c>
      <c r="AC13" s="3">
        <f t="shared" si="15"/>
        <v>0.23426038514625952</v>
      </c>
      <c r="AE13" s="6">
        <f t="shared" si="16"/>
        <v>63.091685056146851</v>
      </c>
      <c r="AF13" s="6">
        <f t="shared" si="17"/>
        <v>56.470196986318911</v>
      </c>
      <c r="AG13" s="7">
        <f t="shared" si="18"/>
        <v>151.4452906501962</v>
      </c>
      <c r="AH13" s="2">
        <v>23</v>
      </c>
      <c r="AJ13" s="8">
        <v>49.205176999999999</v>
      </c>
      <c r="AK13" s="8">
        <v>9.9827089999999998</v>
      </c>
      <c r="AL13" s="9">
        <v>392</v>
      </c>
      <c r="AM13" s="10">
        <v>218</v>
      </c>
      <c r="AN13" s="10">
        <v>136</v>
      </c>
      <c r="AO13" s="10">
        <v>85</v>
      </c>
      <c r="AP13" s="10">
        <v>27</v>
      </c>
      <c r="AQ13" s="10">
        <v>85</v>
      </c>
      <c r="AR13" s="11">
        <f t="shared" si="19"/>
        <v>8.7155742747658138</v>
      </c>
    </row>
    <row r="14" spans="1:44" x14ac:dyDescent="0.3">
      <c r="A14" s="4">
        <v>45455.350393518522</v>
      </c>
      <c r="B14" s="5">
        <v>45455.350393518522</v>
      </c>
      <c r="C14" t="s">
        <v>50</v>
      </c>
      <c r="D14" s="2">
        <v>359</v>
      </c>
      <c r="E14" s="2">
        <v>852</v>
      </c>
      <c r="F14" s="2">
        <f t="shared" si="0"/>
        <v>330</v>
      </c>
      <c r="G14" s="2">
        <f t="shared" si="1"/>
        <v>823</v>
      </c>
      <c r="H14" s="2">
        <v>169</v>
      </c>
      <c r="I14" s="2">
        <v>646</v>
      </c>
      <c r="J14" s="2">
        <v>1085</v>
      </c>
      <c r="K14" s="2">
        <v>739</v>
      </c>
      <c r="L14" s="2">
        <v>965</v>
      </c>
      <c r="M14" s="2">
        <f t="shared" si="2"/>
        <v>89</v>
      </c>
      <c r="N14" s="2">
        <f t="shared" si="3"/>
        <v>616</v>
      </c>
      <c r="O14" s="2">
        <f t="shared" si="4"/>
        <v>1073</v>
      </c>
      <c r="P14" s="2">
        <f t="shared" si="5"/>
        <v>692</v>
      </c>
      <c r="Q14" s="2">
        <f t="shared" si="6"/>
        <v>878</v>
      </c>
      <c r="R14" s="3">
        <f t="shared" si="7"/>
        <v>0.5990279465370596</v>
      </c>
      <c r="T14" s="3">
        <f t="shared" si="8"/>
        <v>0.11897220747735271</v>
      </c>
      <c r="U14" s="3">
        <f t="shared" si="9"/>
        <v>0.53024695955865964</v>
      </c>
      <c r="V14" s="3">
        <f t="shared" si="10"/>
        <v>0.99131105847105916</v>
      </c>
      <c r="W14" s="3">
        <f t="shared" si="11"/>
        <v>0.93920712540331819</v>
      </c>
      <c r="X14" s="3">
        <f t="shared" si="12"/>
        <v>0.27552181305314011</v>
      </c>
      <c r="Y14" s="3">
        <f t="shared" si="13"/>
        <v>2.7238621258722361E-2</v>
      </c>
      <c r="Z14" s="2">
        <v>353</v>
      </c>
      <c r="AA14" s="2">
        <v>723</v>
      </c>
      <c r="AB14" s="3">
        <f t="shared" si="14"/>
        <v>0.54627876437904499</v>
      </c>
      <c r="AC14" s="3">
        <f t="shared" si="15"/>
        <v>0.26258568158728951</v>
      </c>
      <c r="AE14" s="6">
        <f t="shared" si="16"/>
        <v>74.282425092412026</v>
      </c>
      <c r="AF14" s="6">
        <f t="shared" si="17"/>
        <v>66.48633060271149</v>
      </c>
      <c r="AG14" s="7">
        <f t="shared" si="18"/>
        <v>241.3105875936154</v>
      </c>
      <c r="AH14" s="2">
        <v>23</v>
      </c>
      <c r="AJ14" s="8">
        <v>49.205179000000001</v>
      </c>
      <c r="AK14" s="8">
        <v>9.9827019999999997</v>
      </c>
      <c r="AL14" s="9">
        <v>393</v>
      </c>
      <c r="AM14" s="10">
        <v>197</v>
      </c>
      <c r="AN14" s="10">
        <v>131</v>
      </c>
      <c r="AO14" s="10">
        <v>85</v>
      </c>
      <c r="AP14" s="10">
        <v>27</v>
      </c>
      <c r="AQ14" s="10">
        <v>86</v>
      </c>
      <c r="AR14" s="11">
        <f t="shared" si="19"/>
        <v>6.9756473744125236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4"/>
  <sheetViews>
    <sheetView topLeftCell="A7" workbookViewId="0">
      <selection activeCell="L27" sqref="L27"/>
    </sheetView>
  </sheetViews>
  <sheetFormatPr baseColWidth="10" defaultColWidth="8.88671875" defaultRowHeight="14.4" x14ac:dyDescent="0.3"/>
  <sheetData>
    <row r="1" spans="1:53" x14ac:dyDescent="0.3">
      <c r="A1" s="1" t="s">
        <v>0</v>
      </c>
      <c r="B1" s="1" t="s">
        <v>1</v>
      </c>
      <c r="D1" s="12">
        <v>0</v>
      </c>
      <c r="E1" s="12">
        <v>50</v>
      </c>
      <c r="F1" s="12">
        <v>100</v>
      </c>
      <c r="G1" s="12">
        <v>150</v>
      </c>
      <c r="H1" s="12">
        <v>200</v>
      </c>
      <c r="I1" s="12">
        <v>250</v>
      </c>
      <c r="J1" s="12">
        <v>300</v>
      </c>
      <c r="K1" s="12">
        <v>350</v>
      </c>
      <c r="L1" s="12">
        <v>400</v>
      </c>
      <c r="M1" s="12">
        <v>450</v>
      </c>
      <c r="N1" s="12">
        <v>500</v>
      </c>
      <c r="O1" s="12">
        <v>550</v>
      </c>
      <c r="P1" s="12">
        <v>600</v>
      </c>
      <c r="Q1" s="12">
        <v>650</v>
      </c>
      <c r="R1" s="12">
        <v>700</v>
      </c>
      <c r="S1" s="12">
        <v>750</v>
      </c>
      <c r="T1" s="12">
        <v>800</v>
      </c>
      <c r="U1" s="12">
        <v>850</v>
      </c>
      <c r="V1" s="12">
        <v>900</v>
      </c>
      <c r="W1" s="12">
        <v>950</v>
      </c>
      <c r="X1" s="12">
        <v>1000</v>
      </c>
      <c r="Y1" s="12">
        <v>1050</v>
      </c>
      <c r="Z1" s="12">
        <v>1100</v>
      </c>
      <c r="AA1" s="12">
        <v>1150</v>
      </c>
      <c r="AB1" s="12">
        <v>1200</v>
      </c>
      <c r="AC1" s="12">
        <v>1250</v>
      </c>
      <c r="AD1" s="12">
        <v>1300</v>
      </c>
      <c r="AE1" s="12">
        <v>1350</v>
      </c>
      <c r="AF1" s="12">
        <v>1400</v>
      </c>
      <c r="AG1" s="12">
        <v>1450</v>
      </c>
      <c r="AH1" s="12">
        <v>1500</v>
      </c>
      <c r="AI1" s="12">
        <v>1550</v>
      </c>
      <c r="AJ1" s="12">
        <v>1600</v>
      </c>
      <c r="AK1" s="12">
        <v>1650</v>
      </c>
      <c r="AL1" s="12">
        <v>1700</v>
      </c>
      <c r="AM1" s="12">
        <v>1750</v>
      </c>
      <c r="AN1" s="12">
        <v>1800</v>
      </c>
      <c r="AO1" s="12">
        <v>1850</v>
      </c>
      <c r="AP1" s="12">
        <v>1900</v>
      </c>
      <c r="AQ1" s="12">
        <v>1950</v>
      </c>
      <c r="AR1" s="12">
        <v>2000</v>
      </c>
      <c r="AS1" s="12">
        <v>2050</v>
      </c>
      <c r="AT1" s="12">
        <v>2100</v>
      </c>
      <c r="AU1" s="12">
        <v>2150</v>
      </c>
      <c r="AV1" s="12">
        <v>2200</v>
      </c>
      <c r="AW1" s="12">
        <v>2250</v>
      </c>
      <c r="AX1" s="12">
        <v>2300</v>
      </c>
      <c r="AY1" s="12">
        <v>2350</v>
      </c>
      <c r="AZ1" s="12">
        <v>2400</v>
      </c>
      <c r="BA1" s="12">
        <v>2450</v>
      </c>
    </row>
    <row r="5" spans="1:53" x14ac:dyDescent="0.3">
      <c r="A5" s="4">
        <v>45455.349432870367</v>
      </c>
      <c r="B5" s="5">
        <v>45455.349432870367</v>
      </c>
      <c r="D5" s="2">
        <v>289</v>
      </c>
      <c r="E5" s="2">
        <v>289</v>
      </c>
      <c r="F5" s="2">
        <v>289</v>
      </c>
      <c r="G5" s="2">
        <v>289</v>
      </c>
      <c r="H5" s="2">
        <v>640</v>
      </c>
      <c r="I5" s="2">
        <v>813</v>
      </c>
      <c r="J5" s="2">
        <v>822</v>
      </c>
      <c r="K5" s="2">
        <v>841</v>
      </c>
      <c r="L5" s="2">
        <v>847</v>
      </c>
      <c r="M5" s="2">
        <v>848</v>
      </c>
      <c r="N5" s="2">
        <v>851</v>
      </c>
      <c r="O5" s="2">
        <v>850</v>
      </c>
      <c r="P5" s="2">
        <v>846</v>
      </c>
      <c r="Q5" s="2">
        <v>848</v>
      </c>
      <c r="R5" s="2">
        <v>849</v>
      </c>
      <c r="S5" s="2">
        <v>846</v>
      </c>
      <c r="T5" s="2">
        <v>549</v>
      </c>
      <c r="U5" s="2">
        <v>378</v>
      </c>
      <c r="V5" s="2">
        <v>363</v>
      </c>
      <c r="W5" s="2">
        <v>363</v>
      </c>
      <c r="X5" s="2">
        <v>364</v>
      </c>
      <c r="Y5" s="2">
        <v>363</v>
      </c>
      <c r="Z5" s="2">
        <v>359</v>
      </c>
      <c r="AA5" s="2">
        <v>345</v>
      </c>
      <c r="AB5" s="2">
        <v>357</v>
      </c>
      <c r="AC5" s="2">
        <v>355</v>
      </c>
      <c r="AD5" s="2">
        <v>350</v>
      </c>
      <c r="AE5" s="2">
        <v>347</v>
      </c>
      <c r="AF5" s="2">
        <v>342</v>
      </c>
      <c r="AG5" s="2">
        <v>339</v>
      </c>
      <c r="AH5" s="2">
        <v>337</v>
      </c>
      <c r="AI5" s="2">
        <v>333</v>
      </c>
      <c r="AJ5" s="2">
        <v>337</v>
      </c>
      <c r="AK5" s="2">
        <v>334</v>
      </c>
      <c r="AL5" s="2">
        <v>331</v>
      </c>
      <c r="AM5" s="2">
        <v>335</v>
      </c>
      <c r="AN5" s="2">
        <v>331</v>
      </c>
      <c r="AO5" s="2">
        <v>333</v>
      </c>
      <c r="AP5" s="2">
        <v>333</v>
      </c>
      <c r="AQ5" s="2">
        <v>327</v>
      </c>
      <c r="AR5" s="2">
        <v>336</v>
      </c>
      <c r="AS5" s="2">
        <v>334</v>
      </c>
      <c r="AT5" s="2">
        <v>331</v>
      </c>
      <c r="AU5" s="2">
        <v>335</v>
      </c>
      <c r="AV5" s="2">
        <v>328</v>
      </c>
      <c r="AW5" s="2">
        <v>329</v>
      </c>
      <c r="AX5" s="2">
        <v>330</v>
      </c>
      <c r="AY5" s="2">
        <v>329</v>
      </c>
      <c r="AZ5" s="2">
        <v>324</v>
      </c>
      <c r="BA5" s="2">
        <v>321</v>
      </c>
    </row>
    <row r="6" spans="1:53" x14ac:dyDescent="0.3">
      <c r="A6" s="4">
        <v>45455.349537037036</v>
      </c>
      <c r="B6" s="5">
        <v>45455.349537037036</v>
      </c>
      <c r="D6" s="2">
        <v>309</v>
      </c>
      <c r="E6" s="2">
        <v>309</v>
      </c>
      <c r="F6" s="2">
        <v>309</v>
      </c>
      <c r="G6" s="2">
        <v>309</v>
      </c>
      <c r="H6" s="2">
        <v>657</v>
      </c>
      <c r="I6" s="2">
        <v>863</v>
      </c>
      <c r="J6" s="2">
        <v>881</v>
      </c>
      <c r="K6" s="2">
        <v>893</v>
      </c>
      <c r="L6" s="2">
        <v>901</v>
      </c>
      <c r="M6" s="2">
        <v>912</v>
      </c>
      <c r="N6" s="2">
        <v>911</v>
      </c>
      <c r="O6" s="2">
        <v>915</v>
      </c>
      <c r="P6" s="2">
        <v>912</v>
      </c>
      <c r="Q6" s="2">
        <v>910</v>
      </c>
      <c r="R6" s="2">
        <v>905</v>
      </c>
      <c r="S6" s="2">
        <v>912</v>
      </c>
      <c r="T6" s="2">
        <v>583</v>
      </c>
      <c r="U6" s="2">
        <v>409</v>
      </c>
      <c r="V6" s="2">
        <v>393</v>
      </c>
      <c r="W6" s="2">
        <v>387</v>
      </c>
      <c r="X6" s="2">
        <v>387</v>
      </c>
      <c r="Y6" s="2">
        <v>382</v>
      </c>
      <c r="Z6" s="2">
        <v>381</v>
      </c>
      <c r="AA6" s="2">
        <v>381</v>
      </c>
      <c r="AB6" s="2">
        <v>379</v>
      </c>
      <c r="AC6" s="2">
        <v>382</v>
      </c>
      <c r="AD6" s="2">
        <v>379</v>
      </c>
      <c r="AE6" s="2">
        <v>373</v>
      </c>
      <c r="AF6" s="2">
        <v>373</v>
      </c>
      <c r="AG6" s="2">
        <v>368</v>
      </c>
      <c r="AH6" s="2">
        <v>371</v>
      </c>
      <c r="AI6" s="2">
        <v>377</v>
      </c>
      <c r="AJ6" s="2">
        <v>355</v>
      </c>
      <c r="AK6" s="2">
        <v>359</v>
      </c>
      <c r="AL6" s="2">
        <v>362</v>
      </c>
      <c r="AM6" s="2">
        <v>365</v>
      </c>
      <c r="AN6" s="2">
        <v>365</v>
      </c>
      <c r="AO6" s="2">
        <v>360</v>
      </c>
      <c r="AP6" s="2">
        <v>356</v>
      </c>
      <c r="AQ6" s="2">
        <v>353</v>
      </c>
      <c r="AR6" s="2">
        <v>365</v>
      </c>
      <c r="AS6" s="2">
        <v>357</v>
      </c>
      <c r="AT6" s="2">
        <v>354</v>
      </c>
      <c r="AU6" s="2">
        <v>353</v>
      </c>
      <c r="AV6" s="2">
        <v>353</v>
      </c>
      <c r="AW6" s="2">
        <v>353</v>
      </c>
      <c r="AX6" s="2">
        <v>350</v>
      </c>
      <c r="AY6" s="2">
        <v>347</v>
      </c>
      <c r="AZ6" s="2">
        <v>349</v>
      </c>
      <c r="BA6" s="2">
        <v>357</v>
      </c>
    </row>
    <row r="7" spans="1:53" x14ac:dyDescent="0.3">
      <c r="A7" s="4">
        <v>45455.349641203713</v>
      </c>
      <c r="B7" s="5">
        <v>45455.349641203713</v>
      </c>
      <c r="D7" s="2">
        <v>315</v>
      </c>
      <c r="E7" s="2">
        <v>315</v>
      </c>
      <c r="F7" s="2">
        <v>315</v>
      </c>
      <c r="G7" s="2">
        <v>315</v>
      </c>
      <c r="H7" s="2">
        <v>779</v>
      </c>
      <c r="I7" s="2">
        <v>1039</v>
      </c>
      <c r="J7" s="2">
        <v>1057</v>
      </c>
      <c r="K7" s="2">
        <v>1069</v>
      </c>
      <c r="L7" s="2">
        <v>1075</v>
      </c>
      <c r="M7" s="2">
        <v>1073</v>
      </c>
      <c r="N7" s="2">
        <v>1074</v>
      </c>
      <c r="O7" s="2">
        <v>1071</v>
      </c>
      <c r="P7" s="2">
        <v>1074</v>
      </c>
      <c r="Q7" s="2">
        <v>1076</v>
      </c>
      <c r="R7" s="2">
        <v>1068</v>
      </c>
      <c r="S7" s="2">
        <v>1064</v>
      </c>
      <c r="T7" s="2">
        <v>744</v>
      </c>
      <c r="U7" s="2">
        <v>500</v>
      </c>
      <c r="V7" s="2">
        <v>479</v>
      </c>
      <c r="W7" s="2">
        <v>463</v>
      </c>
      <c r="X7" s="2">
        <v>465</v>
      </c>
      <c r="Y7" s="2">
        <v>450</v>
      </c>
      <c r="Z7" s="2">
        <v>447</v>
      </c>
      <c r="AA7" s="2">
        <v>447</v>
      </c>
      <c r="AB7" s="2">
        <v>443</v>
      </c>
      <c r="AC7" s="2">
        <v>435</v>
      </c>
      <c r="AD7" s="2">
        <v>429</v>
      </c>
      <c r="AE7" s="2">
        <v>425</v>
      </c>
      <c r="AF7" s="2">
        <v>433</v>
      </c>
      <c r="AG7" s="2">
        <v>425</v>
      </c>
      <c r="AH7" s="2">
        <v>423</v>
      </c>
      <c r="AI7" s="2">
        <v>424</v>
      </c>
      <c r="AJ7" s="2">
        <v>421</v>
      </c>
      <c r="AK7" s="2">
        <v>416</v>
      </c>
      <c r="AL7" s="2">
        <v>410</v>
      </c>
      <c r="AM7" s="2">
        <v>403</v>
      </c>
      <c r="AN7" s="2">
        <v>407</v>
      </c>
      <c r="AO7" s="2">
        <v>413</v>
      </c>
      <c r="AP7" s="2">
        <v>411</v>
      </c>
      <c r="AQ7" s="2">
        <v>405</v>
      </c>
      <c r="AR7" s="2">
        <v>397</v>
      </c>
      <c r="AS7" s="2">
        <v>401</v>
      </c>
      <c r="AT7" s="2">
        <v>399</v>
      </c>
      <c r="AU7" s="2">
        <v>394</v>
      </c>
      <c r="AV7" s="2">
        <v>393</v>
      </c>
      <c r="AW7" s="2">
        <v>393</v>
      </c>
      <c r="AX7" s="2">
        <v>397</v>
      </c>
      <c r="AY7" s="2">
        <v>401</v>
      </c>
      <c r="AZ7" s="2">
        <v>393</v>
      </c>
      <c r="BA7" s="2">
        <v>388</v>
      </c>
    </row>
    <row r="8" spans="1:53" x14ac:dyDescent="0.3">
      <c r="A8" s="4">
        <v>45455.349768518521</v>
      </c>
      <c r="B8" s="5">
        <v>45455.349768518521</v>
      </c>
      <c r="D8" s="2">
        <v>275</v>
      </c>
      <c r="E8" s="2">
        <v>275</v>
      </c>
      <c r="F8" s="2">
        <v>275</v>
      </c>
      <c r="G8" s="2">
        <v>275</v>
      </c>
      <c r="H8" s="2">
        <v>636</v>
      </c>
      <c r="I8" s="2">
        <v>862</v>
      </c>
      <c r="J8" s="2">
        <v>890</v>
      </c>
      <c r="K8" s="2">
        <v>901</v>
      </c>
      <c r="L8" s="2">
        <v>916</v>
      </c>
      <c r="M8" s="2">
        <v>922</v>
      </c>
      <c r="N8" s="2">
        <v>923</v>
      </c>
      <c r="O8" s="2">
        <v>919</v>
      </c>
      <c r="P8" s="2">
        <v>923</v>
      </c>
      <c r="Q8" s="2">
        <v>918</v>
      </c>
      <c r="R8" s="2">
        <v>920</v>
      </c>
      <c r="S8" s="2">
        <v>917</v>
      </c>
      <c r="T8" s="2">
        <v>598</v>
      </c>
      <c r="U8" s="2">
        <v>409</v>
      </c>
      <c r="V8" s="2">
        <v>395</v>
      </c>
      <c r="W8" s="2">
        <v>389</v>
      </c>
      <c r="X8" s="2">
        <v>387</v>
      </c>
      <c r="Y8" s="2">
        <v>379</v>
      </c>
      <c r="Z8" s="2">
        <v>374</v>
      </c>
      <c r="AA8" s="2">
        <v>371</v>
      </c>
      <c r="AB8" s="2">
        <v>375</v>
      </c>
      <c r="AC8" s="2">
        <v>367</v>
      </c>
      <c r="AD8" s="2">
        <v>364</v>
      </c>
      <c r="AE8" s="2">
        <v>369</v>
      </c>
      <c r="AF8" s="2">
        <v>355</v>
      </c>
      <c r="AG8" s="2">
        <v>355</v>
      </c>
      <c r="AH8" s="2">
        <v>357</v>
      </c>
      <c r="AI8" s="2">
        <v>365</v>
      </c>
      <c r="AJ8" s="2">
        <v>347</v>
      </c>
      <c r="AK8" s="2">
        <v>351</v>
      </c>
      <c r="AL8" s="2">
        <v>355</v>
      </c>
      <c r="AM8" s="2">
        <v>357</v>
      </c>
      <c r="AN8" s="2">
        <v>351</v>
      </c>
      <c r="AO8" s="2">
        <v>351</v>
      </c>
      <c r="AP8" s="2">
        <v>351</v>
      </c>
      <c r="AQ8" s="2">
        <v>351</v>
      </c>
      <c r="AR8" s="2">
        <v>353</v>
      </c>
      <c r="AS8" s="2">
        <v>350</v>
      </c>
      <c r="AT8" s="2">
        <v>349</v>
      </c>
      <c r="AU8" s="2">
        <v>353</v>
      </c>
      <c r="AV8" s="2">
        <v>343</v>
      </c>
      <c r="AW8" s="2">
        <v>339</v>
      </c>
      <c r="AX8" s="2">
        <v>335</v>
      </c>
      <c r="AY8" s="2">
        <v>329</v>
      </c>
      <c r="AZ8" s="2">
        <v>333</v>
      </c>
      <c r="BA8" s="2">
        <v>337</v>
      </c>
    </row>
    <row r="9" spans="1:53" x14ac:dyDescent="0.3">
      <c r="A9" s="4">
        <v>45455.349872685183</v>
      </c>
      <c r="B9" s="5">
        <v>45455.349872685183</v>
      </c>
      <c r="D9" s="2">
        <v>235</v>
      </c>
      <c r="E9" s="2">
        <v>235</v>
      </c>
      <c r="F9" s="2">
        <v>235</v>
      </c>
      <c r="G9" s="2">
        <v>235</v>
      </c>
      <c r="H9" s="2">
        <v>345</v>
      </c>
      <c r="I9" s="2">
        <v>388</v>
      </c>
      <c r="J9" s="2">
        <v>391</v>
      </c>
      <c r="K9" s="2">
        <v>397</v>
      </c>
      <c r="L9" s="2">
        <v>397</v>
      </c>
      <c r="M9" s="2">
        <v>391</v>
      </c>
      <c r="N9" s="2">
        <v>394</v>
      </c>
      <c r="O9" s="2">
        <v>397</v>
      </c>
      <c r="P9" s="2">
        <v>398</v>
      </c>
      <c r="Q9" s="2">
        <v>397</v>
      </c>
      <c r="R9" s="2">
        <v>397</v>
      </c>
      <c r="S9" s="2">
        <v>396</v>
      </c>
      <c r="T9" s="2">
        <v>313</v>
      </c>
      <c r="U9" s="2">
        <v>273</v>
      </c>
      <c r="V9" s="2">
        <v>267</v>
      </c>
      <c r="W9" s="2">
        <v>265</v>
      </c>
      <c r="X9" s="2">
        <v>266</v>
      </c>
      <c r="Y9" s="2">
        <v>263</v>
      </c>
      <c r="Z9" s="2">
        <v>267</v>
      </c>
      <c r="AA9" s="2">
        <v>254</v>
      </c>
      <c r="AB9" s="2">
        <v>253</v>
      </c>
      <c r="AC9" s="2">
        <v>257</v>
      </c>
      <c r="AD9" s="2">
        <v>261</v>
      </c>
      <c r="AE9" s="2">
        <v>261</v>
      </c>
      <c r="AF9" s="2">
        <v>258</v>
      </c>
      <c r="AG9" s="2">
        <v>255</v>
      </c>
      <c r="AH9" s="2">
        <v>263</v>
      </c>
      <c r="AI9" s="2">
        <v>256</v>
      </c>
      <c r="AJ9" s="2">
        <v>250</v>
      </c>
      <c r="AK9" s="2">
        <v>243</v>
      </c>
      <c r="AL9" s="2">
        <v>257</v>
      </c>
      <c r="AM9" s="2">
        <v>252</v>
      </c>
      <c r="AN9" s="2">
        <v>251</v>
      </c>
      <c r="AO9" s="2">
        <v>253</v>
      </c>
      <c r="AP9" s="2">
        <v>247</v>
      </c>
      <c r="AQ9" s="2">
        <v>255</v>
      </c>
      <c r="AR9" s="2">
        <v>257</v>
      </c>
      <c r="AS9" s="2">
        <v>259</v>
      </c>
      <c r="AT9" s="2">
        <v>257</v>
      </c>
      <c r="AU9" s="2">
        <v>250</v>
      </c>
      <c r="AV9" s="2">
        <v>248</v>
      </c>
      <c r="AW9" s="2">
        <v>247</v>
      </c>
      <c r="AX9" s="2">
        <v>255</v>
      </c>
      <c r="AY9" s="2">
        <v>245</v>
      </c>
      <c r="AZ9" s="2">
        <v>246</v>
      </c>
      <c r="BA9" s="2">
        <v>251</v>
      </c>
    </row>
    <row r="10" spans="1:53" x14ac:dyDescent="0.3">
      <c r="A10" s="4">
        <v>45455.349988425929</v>
      </c>
      <c r="B10" s="5">
        <v>45455.349988425929</v>
      </c>
      <c r="D10" s="2">
        <v>305</v>
      </c>
      <c r="E10" s="2">
        <v>305</v>
      </c>
      <c r="F10" s="2">
        <v>305</v>
      </c>
      <c r="G10" s="2">
        <v>305</v>
      </c>
      <c r="H10" s="2">
        <v>551</v>
      </c>
      <c r="I10" s="2">
        <v>652</v>
      </c>
      <c r="J10" s="2">
        <v>656</v>
      </c>
      <c r="K10" s="2">
        <v>666</v>
      </c>
      <c r="L10" s="2">
        <v>665</v>
      </c>
      <c r="M10" s="2">
        <v>668</v>
      </c>
      <c r="N10" s="2">
        <v>666</v>
      </c>
      <c r="O10" s="2">
        <v>669</v>
      </c>
      <c r="P10" s="2">
        <v>666</v>
      </c>
      <c r="Q10" s="2">
        <v>663</v>
      </c>
      <c r="R10" s="2">
        <v>663</v>
      </c>
      <c r="S10" s="2">
        <v>666</v>
      </c>
      <c r="T10" s="2">
        <v>479</v>
      </c>
      <c r="U10" s="2">
        <v>363</v>
      </c>
      <c r="V10" s="2">
        <v>356</v>
      </c>
      <c r="W10" s="2">
        <v>344</v>
      </c>
      <c r="X10" s="2">
        <v>335</v>
      </c>
      <c r="Y10" s="2">
        <v>341</v>
      </c>
      <c r="Z10" s="2">
        <v>343</v>
      </c>
      <c r="AA10" s="2">
        <v>342</v>
      </c>
      <c r="AB10" s="2">
        <v>339</v>
      </c>
      <c r="AC10" s="2">
        <v>329</v>
      </c>
      <c r="AD10" s="2">
        <v>329</v>
      </c>
      <c r="AE10" s="2">
        <v>334</v>
      </c>
      <c r="AF10" s="2">
        <v>339</v>
      </c>
      <c r="AG10" s="2">
        <v>337</v>
      </c>
      <c r="AH10" s="2">
        <v>337</v>
      </c>
      <c r="AI10" s="2">
        <v>338</v>
      </c>
      <c r="AJ10" s="2">
        <v>337</v>
      </c>
      <c r="AK10" s="2">
        <v>330</v>
      </c>
      <c r="AL10" s="2">
        <v>329</v>
      </c>
      <c r="AM10" s="2">
        <v>329</v>
      </c>
      <c r="AN10" s="2">
        <v>331</v>
      </c>
      <c r="AO10" s="2">
        <v>337</v>
      </c>
      <c r="AP10" s="2">
        <v>338</v>
      </c>
      <c r="AQ10" s="2">
        <v>335</v>
      </c>
      <c r="AR10" s="2">
        <v>329</v>
      </c>
      <c r="AS10" s="2">
        <v>330</v>
      </c>
      <c r="AT10" s="2">
        <v>328</v>
      </c>
      <c r="AU10" s="2">
        <v>327</v>
      </c>
      <c r="AV10" s="2">
        <v>339</v>
      </c>
      <c r="AW10" s="2">
        <v>327</v>
      </c>
      <c r="AX10" s="2">
        <v>325</v>
      </c>
      <c r="AY10" s="2">
        <v>326</v>
      </c>
      <c r="AZ10" s="2">
        <v>325</v>
      </c>
      <c r="BA10" s="2">
        <v>331</v>
      </c>
    </row>
    <row r="11" spans="1:53" x14ac:dyDescent="0.3">
      <c r="A11" s="4">
        <v>45455.350104166668</v>
      </c>
      <c r="B11" s="5">
        <v>45455.350104166668</v>
      </c>
      <c r="D11" s="2">
        <v>345</v>
      </c>
      <c r="E11" s="2">
        <v>345</v>
      </c>
      <c r="F11" s="2">
        <v>345</v>
      </c>
      <c r="G11" s="2">
        <v>345</v>
      </c>
      <c r="H11" s="2">
        <v>1013</v>
      </c>
      <c r="I11" s="2">
        <v>1428</v>
      </c>
      <c r="J11" s="2">
        <v>1473</v>
      </c>
      <c r="K11" s="2">
        <v>1498</v>
      </c>
      <c r="L11" s="2">
        <v>1504</v>
      </c>
      <c r="M11" s="2">
        <v>1506</v>
      </c>
      <c r="N11" s="2">
        <v>1510</v>
      </c>
      <c r="O11" s="2">
        <v>1509</v>
      </c>
      <c r="P11" s="2">
        <v>1501</v>
      </c>
      <c r="Q11" s="2">
        <v>1505</v>
      </c>
      <c r="R11" s="2">
        <v>1503</v>
      </c>
      <c r="S11" s="2">
        <v>1503</v>
      </c>
      <c r="T11" s="2">
        <v>1019</v>
      </c>
      <c r="U11" s="2">
        <v>613</v>
      </c>
      <c r="V11" s="2">
        <v>568</v>
      </c>
      <c r="W11" s="2">
        <v>555</v>
      </c>
      <c r="X11" s="2">
        <v>544</v>
      </c>
      <c r="Y11" s="2">
        <v>540</v>
      </c>
      <c r="Z11" s="2">
        <v>539</v>
      </c>
      <c r="AA11" s="2">
        <v>521</v>
      </c>
      <c r="AB11" s="2">
        <v>516</v>
      </c>
      <c r="AC11" s="2">
        <v>509</v>
      </c>
      <c r="AD11" s="2">
        <v>503</v>
      </c>
      <c r="AE11" s="2">
        <v>505</v>
      </c>
      <c r="AF11" s="2">
        <v>505</v>
      </c>
      <c r="AG11" s="2">
        <v>500</v>
      </c>
      <c r="AH11" s="2">
        <v>493</v>
      </c>
      <c r="AI11" s="2">
        <v>493</v>
      </c>
      <c r="AJ11" s="2">
        <v>495</v>
      </c>
      <c r="AK11" s="2">
        <v>493</v>
      </c>
      <c r="AL11" s="2">
        <v>487</v>
      </c>
      <c r="AM11" s="2">
        <v>481</v>
      </c>
      <c r="AN11" s="2">
        <v>483</v>
      </c>
      <c r="AO11" s="2">
        <v>481</v>
      </c>
      <c r="AP11" s="2">
        <v>477</v>
      </c>
      <c r="AQ11" s="2">
        <v>477</v>
      </c>
      <c r="AR11" s="2">
        <v>469</v>
      </c>
      <c r="AS11" s="2">
        <v>466</v>
      </c>
      <c r="AT11" s="2">
        <v>469</v>
      </c>
      <c r="AU11" s="2">
        <v>467</v>
      </c>
      <c r="AV11" s="2">
        <v>464</v>
      </c>
      <c r="AW11" s="2">
        <v>461</v>
      </c>
      <c r="AX11" s="2">
        <v>459</v>
      </c>
      <c r="AY11" s="2">
        <v>469</v>
      </c>
      <c r="AZ11" s="2">
        <v>464</v>
      </c>
      <c r="BA11" s="2">
        <v>459</v>
      </c>
    </row>
    <row r="12" spans="1:53" x14ac:dyDescent="0.3">
      <c r="A12" s="4">
        <v>45455.35019675926</v>
      </c>
      <c r="B12" s="5">
        <v>45455.35019675926</v>
      </c>
      <c r="D12" s="2">
        <v>285</v>
      </c>
      <c r="E12" s="2">
        <v>285</v>
      </c>
      <c r="F12" s="2">
        <v>285</v>
      </c>
      <c r="G12" s="2">
        <v>285</v>
      </c>
      <c r="H12" s="2">
        <v>465</v>
      </c>
      <c r="I12" s="2">
        <v>546</v>
      </c>
      <c r="J12" s="2">
        <v>551</v>
      </c>
      <c r="K12" s="2">
        <v>549</v>
      </c>
      <c r="L12" s="2">
        <v>552</v>
      </c>
      <c r="M12" s="2">
        <v>555</v>
      </c>
      <c r="N12" s="2">
        <v>559</v>
      </c>
      <c r="O12" s="2">
        <v>556</v>
      </c>
      <c r="P12" s="2">
        <v>553</v>
      </c>
      <c r="Q12" s="2">
        <v>548</v>
      </c>
      <c r="R12" s="2">
        <v>546</v>
      </c>
      <c r="S12" s="2">
        <v>550</v>
      </c>
      <c r="T12" s="2">
        <v>455</v>
      </c>
      <c r="U12" s="2">
        <v>365</v>
      </c>
      <c r="V12" s="2">
        <v>343</v>
      </c>
      <c r="W12" s="2">
        <v>341</v>
      </c>
      <c r="X12" s="2">
        <v>339</v>
      </c>
      <c r="Y12" s="2">
        <v>333</v>
      </c>
      <c r="Z12" s="2">
        <v>339</v>
      </c>
      <c r="AA12" s="2">
        <v>335</v>
      </c>
      <c r="AB12" s="2">
        <v>325</v>
      </c>
      <c r="AC12" s="2">
        <v>321</v>
      </c>
      <c r="AD12" s="2">
        <v>324</v>
      </c>
      <c r="AE12" s="2">
        <v>325</v>
      </c>
      <c r="AF12" s="2">
        <v>323</v>
      </c>
      <c r="AG12" s="2">
        <v>319</v>
      </c>
      <c r="AH12" s="2">
        <v>317</v>
      </c>
      <c r="AI12" s="2">
        <v>317</v>
      </c>
      <c r="AJ12" s="2">
        <v>319</v>
      </c>
      <c r="AK12" s="2">
        <v>315</v>
      </c>
      <c r="AL12" s="2">
        <v>315</v>
      </c>
      <c r="AM12" s="2">
        <v>316</v>
      </c>
      <c r="AN12" s="2">
        <v>319</v>
      </c>
      <c r="AO12" s="2">
        <v>317</v>
      </c>
      <c r="AP12" s="2">
        <v>319</v>
      </c>
      <c r="AQ12" s="2">
        <v>317</v>
      </c>
      <c r="AR12" s="2">
        <v>313</v>
      </c>
      <c r="AS12" s="2">
        <v>313</v>
      </c>
      <c r="AT12" s="2">
        <v>315</v>
      </c>
      <c r="AU12" s="2">
        <v>316</v>
      </c>
      <c r="AV12" s="2">
        <v>315</v>
      </c>
      <c r="AW12" s="2">
        <v>313</v>
      </c>
      <c r="AX12" s="2">
        <v>313</v>
      </c>
      <c r="AY12" s="2">
        <v>312</v>
      </c>
      <c r="AZ12" s="2">
        <v>311</v>
      </c>
      <c r="BA12" s="2">
        <v>305</v>
      </c>
    </row>
    <row r="13" spans="1:53" x14ac:dyDescent="0.3">
      <c r="A13" s="4">
        <v>45455.350289351853</v>
      </c>
      <c r="B13" s="5">
        <v>45455.350289351853</v>
      </c>
      <c r="D13" s="2">
        <v>230</v>
      </c>
      <c r="E13" s="2">
        <v>230</v>
      </c>
      <c r="F13" s="2">
        <v>230</v>
      </c>
      <c r="G13" s="2">
        <v>230</v>
      </c>
      <c r="H13" s="2">
        <v>332</v>
      </c>
      <c r="I13" s="2">
        <v>367</v>
      </c>
      <c r="J13" s="2">
        <v>381</v>
      </c>
      <c r="K13" s="2">
        <v>381</v>
      </c>
      <c r="L13" s="2">
        <v>379</v>
      </c>
      <c r="M13" s="2">
        <v>380</v>
      </c>
      <c r="N13" s="2">
        <v>373</v>
      </c>
      <c r="O13" s="2">
        <v>377</v>
      </c>
      <c r="P13" s="2">
        <v>379</v>
      </c>
      <c r="Q13" s="2">
        <v>382</v>
      </c>
      <c r="R13" s="2">
        <v>374</v>
      </c>
      <c r="S13" s="2">
        <v>383</v>
      </c>
      <c r="T13" s="2">
        <v>307</v>
      </c>
      <c r="U13" s="2">
        <v>268</v>
      </c>
      <c r="V13" s="2">
        <v>265</v>
      </c>
      <c r="W13" s="2">
        <v>262</v>
      </c>
      <c r="X13" s="2">
        <v>255</v>
      </c>
      <c r="Y13" s="2">
        <v>251</v>
      </c>
      <c r="Z13" s="2">
        <v>249</v>
      </c>
      <c r="AA13" s="2">
        <v>251</v>
      </c>
      <c r="AB13" s="2">
        <v>253</v>
      </c>
      <c r="AC13" s="2">
        <v>257</v>
      </c>
      <c r="AD13" s="2">
        <v>258</v>
      </c>
      <c r="AE13" s="2">
        <v>254</v>
      </c>
      <c r="AF13" s="2">
        <v>252</v>
      </c>
      <c r="AG13" s="2">
        <v>257</v>
      </c>
      <c r="AH13" s="2">
        <v>245</v>
      </c>
      <c r="AI13" s="2">
        <v>246</v>
      </c>
      <c r="AJ13" s="2">
        <v>249</v>
      </c>
      <c r="AK13" s="2">
        <v>251</v>
      </c>
      <c r="AL13" s="2">
        <v>257</v>
      </c>
      <c r="AM13" s="2">
        <v>253</v>
      </c>
      <c r="AN13" s="2">
        <v>247</v>
      </c>
      <c r="AO13" s="2">
        <v>243</v>
      </c>
      <c r="AP13" s="2">
        <v>244</v>
      </c>
      <c r="AQ13" s="2">
        <v>245</v>
      </c>
      <c r="AR13" s="2">
        <v>246</v>
      </c>
      <c r="AS13" s="2">
        <v>253</v>
      </c>
      <c r="AT13" s="2">
        <v>245</v>
      </c>
      <c r="AU13" s="2">
        <v>249</v>
      </c>
      <c r="AV13" s="2">
        <v>251</v>
      </c>
      <c r="AW13" s="2">
        <v>245</v>
      </c>
      <c r="AX13" s="2">
        <v>249</v>
      </c>
      <c r="AY13" s="2">
        <v>249</v>
      </c>
      <c r="AZ13" s="2">
        <v>248</v>
      </c>
      <c r="BA13" s="2">
        <v>245</v>
      </c>
    </row>
    <row r="14" spans="1:53" x14ac:dyDescent="0.3">
      <c r="A14" s="4">
        <v>45455.350393518522</v>
      </c>
      <c r="B14" s="5">
        <v>45455.350393518522</v>
      </c>
      <c r="D14" s="2">
        <v>330</v>
      </c>
      <c r="E14" s="2">
        <v>330</v>
      </c>
      <c r="F14" s="2">
        <v>330</v>
      </c>
      <c r="G14" s="2">
        <v>330</v>
      </c>
      <c r="H14" s="2">
        <v>662</v>
      </c>
      <c r="I14" s="2">
        <v>789</v>
      </c>
      <c r="J14" s="2">
        <v>803</v>
      </c>
      <c r="K14" s="2">
        <v>813</v>
      </c>
      <c r="L14" s="2">
        <v>818</v>
      </c>
      <c r="M14" s="2">
        <v>824</v>
      </c>
      <c r="N14" s="2">
        <v>824</v>
      </c>
      <c r="O14" s="2">
        <v>821</v>
      </c>
      <c r="P14" s="2">
        <v>822</v>
      </c>
      <c r="Q14" s="2">
        <v>818</v>
      </c>
      <c r="R14" s="2">
        <v>817</v>
      </c>
      <c r="S14" s="2">
        <v>816</v>
      </c>
      <c r="T14" s="2">
        <v>567</v>
      </c>
      <c r="U14" s="2">
        <v>426</v>
      </c>
      <c r="V14" s="2">
        <v>415</v>
      </c>
      <c r="W14" s="2">
        <v>407</v>
      </c>
      <c r="X14" s="2">
        <v>411</v>
      </c>
      <c r="Y14" s="2">
        <v>400</v>
      </c>
      <c r="Z14" s="2">
        <v>390</v>
      </c>
      <c r="AA14" s="2">
        <v>387</v>
      </c>
      <c r="AB14" s="2">
        <v>387</v>
      </c>
      <c r="AC14" s="2">
        <v>387</v>
      </c>
      <c r="AD14" s="2">
        <v>387</v>
      </c>
      <c r="AE14" s="2">
        <v>387</v>
      </c>
      <c r="AF14" s="2">
        <v>387</v>
      </c>
      <c r="AG14" s="2">
        <v>379</v>
      </c>
      <c r="AH14" s="2">
        <v>376</v>
      </c>
      <c r="AI14" s="2">
        <v>379</v>
      </c>
      <c r="AJ14" s="2">
        <v>379</v>
      </c>
      <c r="AK14" s="2">
        <v>376</v>
      </c>
      <c r="AL14" s="2">
        <v>375</v>
      </c>
      <c r="AM14" s="2">
        <v>375</v>
      </c>
      <c r="AN14" s="2">
        <v>379</v>
      </c>
      <c r="AO14" s="2">
        <v>377</v>
      </c>
      <c r="AP14" s="2">
        <v>375</v>
      </c>
      <c r="AQ14" s="2">
        <v>373</v>
      </c>
      <c r="AR14" s="2">
        <v>367</v>
      </c>
      <c r="AS14" s="2">
        <v>368</v>
      </c>
      <c r="AT14" s="2">
        <v>369</v>
      </c>
      <c r="AU14" s="2">
        <v>369</v>
      </c>
      <c r="AV14" s="2">
        <v>365</v>
      </c>
      <c r="AW14" s="2">
        <v>366</v>
      </c>
      <c r="AX14" s="2">
        <v>363</v>
      </c>
      <c r="AY14" s="2">
        <v>357</v>
      </c>
      <c r="AZ14" s="2">
        <v>363</v>
      </c>
      <c r="BA14" s="2">
        <v>361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31</vt:i4>
      </vt:variant>
    </vt:vector>
  </HeadingPairs>
  <TitlesOfParts>
    <vt:vector size="33" baseType="lpstr">
      <vt:lpstr>Measure</vt:lpstr>
      <vt:lpstr>SAT Chart</vt:lpstr>
      <vt:lpstr>Measure!CoeffNmolC</vt:lpstr>
      <vt:lpstr>Measure!CoeffNmolL</vt:lpstr>
      <vt:lpstr>Measure!CoeffNmolQ</vt:lpstr>
      <vt:lpstr>Measure!CoeffUgC</vt:lpstr>
      <vt:lpstr>Measure!CoeffUgL</vt:lpstr>
      <vt:lpstr>Measure!CoeffUgQ</vt:lpstr>
      <vt:lpstr>Measure!Offset310</vt:lpstr>
      <vt:lpstr>Measure!Offset365</vt:lpstr>
      <vt:lpstr>Measure!Offset450</vt:lpstr>
      <vt:lpstr>Measure!Offset530</vt:lpstr>
      <vt:lpstr>Measure!Offset615</vt:lpstr>
      <vt:lpstr>Measure!Offset700</vt:lpstr>
      <vt:lpstr>Measure!Offset770</vt:lpstr>
      <vt:lpstr>Measure!OffsetFm</vt:lpstr>
      <vt:lpstr>Measure!OffsetFo</vt:lpstr>
      <vt:lpstr>Measure!Reference310</vt:lpstr>
      <vt:lpstr>Measure!Reference365</vt:lpstr>
      <vt:lpstr>Measure!Reference450</vt:lpstr>
      <vt:lpstr>Measure!Reference530</vt:lpstr>
      <vt:lpstr>Measure!Reference700</vt:lpstr>
      <vt:lpstr>Measure!Reference770</vt:lpstr>
      <vt:lpstr>Measure!StandardF310</vt:lpstr>
      <vt:lpstr>Measure!StandardF365</vt:lpstr>
      <vt:lpstr>Measure!StandardF450</vt:lpstr>
      <vt:lpstr>Measure!StandardF530</vt:lpstr>
      <vt:lpstr>Measure!StandardF615</vt:lpstr>
      <vt:lpstr>Measure!StandardI310</vt:lpstr>
      <vt:lpstr>Measure!StandardI365</vt:lpstr>
      <vt:lpstr>Measure!StandardI450</vt:lpstr>
      <vt:lpstr>Measure!StandardI530</vt:lpstr>
      <vt:lpstr>Measure!StandardI615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Erhard Pfündel</cp:lastModifiedBy>
  <dcterms:created xsi:type="dcterms:W3CDTF">2024-06-12T06:26:59Z</dcterms:created>
  <dcterms:modified xsi:type="dcterms:W3CDTF">2024-06-12T06:33:10Z</dcterms:modified>
</cp:coreProperties>
</file>